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oliverbutler/Documents/"/>
    </mc:Choice>
  </mc:AlternateContent>
  <xr:revisionPtr revIDLastSave="0" documentId="13_ncr:1_{0C6563F5-FD78-5643-9762-D772DED6328D}" xr6:coauthVersionLast="47" xr6:coauthVersionMax="47" xr10:uidLastSave="{00000000-0000-0000-0000-000000000000}"/>
  <bookViews>
    <workbookView xWindow="-20" yWindow="500" windowWidth="28800" windowHeight="15800" activeTab="1" xr2:uid="{BFCEDD10-637D-0B49-A021-38CF4B6244D6}"/>
  </bookViews>
  <sheets>
    <sheet name="Set Up" sheetId="6" r:id="rId1"/>
    <sheet name="Staff Roster" sheetId="10" r:id="rId2"/>
  </sheets>
  <definedNames>
    <definedName name="_xlnm._FilterDatabase" localSheetId="1" hidden="1">'Staff Roster'!$F$7:$F$37</definedName>
    <definedName name="Department">'Set Up'!$C$18:$C$1014</definedName>
    <definedName name="Employee">'Set Up'!$B$19:$B$1014</definedName>
    <definedName name="Employee_Table">'Set Up'!$B$19:$E$1014</definedName>
    <definedName name="Shift">'Set Up'!$F$19:$F$1014</definedName>
    <definedName name="Shift_Table">'Set Up'!$F$19:$I$1014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6" l="1"/>
  <c r="I32" i="6"/>
  <c r="I31" i="6"/>
  <c r="I30" i="6"/>
  <c r="I29" i="6"/>
  <c r="I28" i="6"/>
  <c r="I27" i="6"/>
  <c r="L10" i="10"/>
  <c r="I26" i="6"/>
  <c r="I25" i="6"/>
  <c r="I24" i="6"/>
  <c r="I23" i="6"/>
  <c r="I22" i="6"/>
  <c r="I21" i="6"/>
  <c r="I20" i="6"/>
  <c r="I19" i="6"/>
  <c r="S10" i="6" a="1"/>
  <c r="S10" i="6" s="1"/>
  <c r="AA37" i="10"/>
  <c r="X37" i="10"/>
  <c r="U37" i="10"/>
  <c r="R37" i="10"/>
  <c r="O37" i="10"/>
  <c r="L37" i="10"/>
  <c r="I37" i="10"/>
  <c r="Z36" i="10"/>
  <c r="Y36" i="10"/>
  <c r="AA36" i="10" s="1"/>
  <c r="W36" i="10"/>
  <c r="V36" i="10"/>
  <c r="X36" i="10" s="1"/>
  <c r="T36" i="10"/>
  <c r="S36" i="10"/>
  <c r="U36" i="10" s="1"/>
  <c r="Q36" i="10"/>
  <c r="P36" i="10"/>
  <c r="R36" i="10" s="1"/>
  <c r="N36" i="10"/>
  <c r="M36" i="10"/>
  <c r="O36" i="10" s="1"/>
  <c r="K36" i="10"/>
  <c r="J36" i="10"/>
  <c r="L36" i="10" s="1"/>
  <c r="H36" i="10"/>
  <c r="G36" i="10"/>
  <c r="I36" i="10" s="1"/>
  <c r="D35" i="10"/>
  <c r="C35" i="10"/>
  <c r="AA34" i="10"/>
  <c r="X34" i="10"/>
  <c r="U34" i="10"/>
  <c r="R34" i="10"/>
  <c r="O34" i="10"/>
  <c r="L34" i="10"/>
  <c r="I34" i="10"/>
  <c r="Z33" i="10"/>
  <c r="Y33" i="10"/>
  <c r="AA33" i="10" s="1"/>
  <c r="W33" i="10"/>
  <c r="V33" i="10"/>
  <c r="X33" i="10" s="1"/>
  <c r="T33" i="10"/>
  <c r="S33" i="10"/>
  <c r="U33" i="10" s="1"/>
  <c r="Q33" i="10"/>
  <c r="P33" i="10"/>
  <c r="R33" i="10" s="1"/>
  <c r="N33" i="10"/>
  <c r="M33" i="10"/>
  <c r="O33" i="10" s="1"/>
  <c r="K33" i="10"/>
  <c r="J33" i="10"/>
  <c r="L33" i="10" s="1"/>
  <c r="H33" i="10"/>
  <c r="G33" i="10"/>
  <c r="I33" i="10" s="1"/>
  <c r="D32" i="10"/>
  <c r="C32" i="10"/>
  <c r="AA31" i="10"/>
  <c r="X31" i="10"/>
  <c r="U31" i="10"/>
  <c r="R31" i="10"/>
  <c r="O31" i="10"/>
  <c r="L31" i="10"/>
  <c r="I31" i="10"/>
  <c r="Z30" i="10"/>
  <c r="Y30" i="10"/>
  <c r="AA30" i="10" s="1"/>
  <c r="W30" i="10"/>
  <c r="V30" i="10"/>
  <c r="X30" i="10" s="1"/>
  <c r="T30" i="10"/>
  <c r="S30" i="10"/>
  <c r="U30" i="10" s="1"/>
  <c r="Q30" i="10"/>
  <c r="P30" i="10"/>
  <c r="R30" i="10" s="1"/>
  <c r="N30" i="10"/>
  <c r="M30" i="10"/>
  <c r="O30" i="10" s="1"/>
  <c r="K30" i="10"/>
  <c r="J30" i="10"/>
  <c r="L30" i="10" s="1"/>
  <c r="H30" i="10"/>
  <c r="G30" i="10"/>
  <c r="I30" i="10" s="1"/>
  <c r="D29" i="10"/>
  <c r="C29" i="10"/>
  <c r="AA28" i="10"/>
  <c r="X28" i="10"/>
  <c r="U28" i="10"/>
  <c r="R28" i="10"/>
  <c r="O28" i="10"/>
  <c r="L28" i="10"/>
  <c r="I28" i="10"/>
  <c r="Z27" i="10"/>
  <c r="Y27" i="10"/>
  <c r="AA27" i="10" s="1"/>
  <c r="W27" i="10"/>
  <c r="V27" i="10"/>
  <c r="X27" i="10" s="1"/>
  <c r="T27" i="10"/>
  <c r="S27" i="10"/>
  <c r="Q27" i="10"/>
  <c r="P27" i="10"/>
  <c r="R27" i="10" s="1"/>
  <c r="N27" i="10"/>
  <c r="M27" i="10"/>
  <c r="K27" i="10"/>
  <c r="J27" i="10"/>
  <c r="L27" i="10" s="1"/>
  <c r="H27" i="10"/>
  <c r="G27" i="10"/>
  <c r="D26" i="10"/>
  <c r="C26" i="10"/>
  <c r="AA25" i="10"/>
  <c r="X25" i="10"/>
  <c r="U25" i="10"/>
  <c r="R25" i="10"/>
  <c r="O25" i="10"/>
  <c r="L25" i="10"/>
  <c r="I25" i="10"/>
  <c r="Z24" i="10"/>
  <c r="Y24" i="10"/>
  <c r="AA24" i="10" s="1"/>
  <c r="W24" i="10"/>
  <c r="V24" i="10"/>
  <c r="X24" i="10" s="1"/>
  <c r="T24" i="10"/>
  <c r="S24" i="10"/>
  <c r="U24" i="10" s="1"/>
  <c r="Q24" i="10"/>
  <c r="P24" i="10"/>
  <c r="R24" i="10" s="1"/>
  <c r="N24" i="10"/>
  <c r="M24" i="10"/>
  <c r="O24" i="10" s="1"/>
  <c r="K24" i="10"/>
  <c r="J24" i="10"/>
  <c r="L24" i="10" s="1"/>
  <c r="H24" i="10"/>
  <c r="G24" i="10"/>
  <c r="D23" i="10"/>
  <c r="C23" i="10"/>
  <c r="AA22" i="10"/>
  <c r="X22" i="10"/>
  <c r="U22" i="10"/>
  <c r="R22" i="10"/>
  <c r="O22" i="10"/>
  <c r="L22" i="10"/>
  <c r="I22" i="10"/>
  <c r="Z21" i="10"/>
  <c r="Y21" i="10"/>
  <c r="AA21" i="10" s="1"/>
  <c r="W21" i="10"/>
  <c r="V21" i="10"/>
  <c r="X21" i="10" s="1"/>
  <c r="T21" i="10"/>
  <c r="S21" i="10"/>
  <c r="U21" i="10" s="1"/>
  <c r="Q21" i="10"/>
  <c r="P21" i="10"/>
  <c r="R21" i="10" s="1"/>
  <c r="N21" i="10"/>
  <c r="M21" i="10"/>
  <c r="K21" i="10"/>
  <c r="J21" i="10"/>
  <c r="L21" i="10" s="1"/>
  <c r="H21" i="10"/>
  <c r="G21" i="10"/>
  <c r="D20" i="10"/>
  <c r="C20" i="10"/>
  <c r="AA19" i="10"/>
  <c r="X19" i="10"/>
  <c r="U19" i="10"/>
  <c r="R19" i="10"/>
  <c r="O19" i="10"/>
  <c r="L19" i="10"/>
  <c r="I19" i="10"/>
  <c r="Z18" i="10"/>
  <c r="Y18" i="10"/>
  <c r="AA18" i="10" s="1"/>
  <c r="W18" i="10"/>
  <c r="V18" i="10"/>
  <c r="X18" i="10" s="1"/>
  <c r="T18" i="10"/>
  <c r="S18" i="10"/>
  <c r="U18" i="10" s="1"/>
  <c r="Q18" i="10"/>
  <c r="P18" i="10"/>
  <c r="R18" i="10" s="1"/>
  <c r="N18" i="10"/>
  <c r="M18" i="10"/>
  <c r="O18" i="10" s="1"/>
  <c r="K18" i="10"/>
  <c r="J18" i="10"/>
  <c r="L18" i="10" s="1"/>
  <c r="H18" i="10"/>
  <c r="G18" i="10"/>
  <c r="D17" i="10"/>
  <c r="C17" i="10"/>
  <c r="AA16" i="10"/>
  <c r="X16" i="10"/>
  <c r="U16" i="10"/>
  <c r="Z15" i="10"/>
  <c r="Y15" i="10"/>
  <c r="AA15" i="10" s="1"/>
  <c r="W15" i="10"/>
  <c r="V15" i="10"/>
  <c r="X15" i="10" s="1"/>
  <c r="T15" i="10"/>
  <c r="S15" i="10"/>
  <c r="Q15" i="10"/>
  <c r="P15" i="10"/>
  <c r="N15" i="10"/>
  <c r="M15" i="10"/>
  <c r="O15" i="10" s="1"/>
  <c r="K15" i="10"/>
  <c r="J15" i="10"/>
  <c r="H15" i="10"/>
  <c r="G15" i="10"/>
  <c r="D14" i="10"/>
  <c r="C14" i="10"/>
  <c r="AA13" i="10"/>
  <c r="X13" i="10"/>
  <c r="U13" i="10"/>
  <c r="R13" i="10"/>
  <c r="O13" i="10"/>
  <c r="L13" i="10"/>
  <c r="I13" i="10"/>
  <c r="Z12" i="10"/>
  <c r="Y12" i="10"/>
  <c r="AA12" i="10" s="1"/>
  <c r="W12" i="10"/>
  <c r="V12" i="10"/>
  <c r="T12" i="10"/>
  <c r="S12" i="10"/>
  <c r="Q12" i="10"/>
  <c r="P12" i="10"/>
  <c r="N12" i="10"/>
  <c r="M12" i="10"/>
  <c r="K12" i="10"/>
  <c r="J12" i="10"/>
  <c r="H12" i="10"/>
  <c r="G12" i="10"/>
  <c r="I12" i="10" s="1"/>
  <c r="D11" i="10"/>
  <c r="C11" i="10"/>
  <c r="AA10" i="10"/>
  <c r="X10" i="10"/>
  <c r="U10" i="10"/>
  <c r="R10" i="10"/>
  <c r="O10" i="10"/>
  <c r="I10" i="10"/>
  <c r="Z9" i="10"/>
  <c r="Y9" i="10"/>
  <c r="AA9" i="10" s="1"/>
  <c r="W9" i="10"/>
  <c r="V9" i="10"/>
  <c r="X9" i="10" s="1"/>
  <c r="T9" i="10"/>
  <c r="S9" i="10"/>
  <c r="Q9" i="10"/>
  <c r="P9" i="10"/>
  <c r="N9" i="10"/>
  <c r="M9" i="10"/>
  <c r="K9" i="10"/>
  <c r="J9" i="10"/>
  <c r="H9" i="10"/>
  <c r="G9" i="10"/>
  <c r="D8" i="10"/>
  <c r="C8" i="10"/>
  <c r="J7" i="10"/>
  <c r="M7" i="10" s="1"/>
  <c r="P7" i="10" s="1"/>
  <c r="S7" i="10" s="1"/>
  <c r="V7" i="10" s="1"/>
  <c r="Y7" i="10" s="1"/>
  <c r="O21" i="10" l="1"/>
  <c r="U27" i="10"/>
  <c r="O27" i="10"/>
  <c r="I27" i="10"/>
  <c r="I24" i="10"/>
  <c r="AC24" i="10" s="1"/>
  <c r="AD24" i="10" s="1"/>
  <c r="I18" i="10"/>
  <c r="AC18" i="10" s="1"/>
  <c r="AD18" i="10" s="1"/>
  <c r="I21" i="10"/>
  <c r="AC21" i="10" s="1"/>
  <c r="AD21" i="10" s="1"/>
  <c r="L12" i="10"/>
  <c r="R12" i="10"/>
  <c r="X12" i="10"/>
  <c r="R9" i="10"/>
  <c r="U15" i="10"/>
  <c r="O12" i="10"/>
  <c r="R15" i="10"/>
  <c r="L15" i="10"/>
  <c r="I9" i="10"/>
  <c r="U9" i="10"/>
  <c r="U12" i="10"/>
  <c r="O9" i="10"/>
  <c r="AC13" i="10"/>
  <c r="AD13" i="10" s="1"/>
  <c r="I15" i="10"/>
  <c r="AC34" i="10"/>
  <c r="AD34" i="10" s="1"/>
  <c r="AC37" i="10"/>
  <c r="AD37" i="10" s="1"/>
  <c r="AC36" i="10"/>
  <c r="AD36" i="10" s="1"/>
  <c r="AC10" i="10"/>
  <c r="AD10" i="10" s="1"/>
  <c r="AC19" i="10"/>
  <c r="AD19" i="10" s="1"/>
  <c r="AC16" i="10"/>
  <c r="AD16" i="10" s="1"/>
  <c r="L9" i="10"/>
  <c r="AC22" i="10"/>
  <c r="AD22" i="10" s="1"/>
  <c r="AC25" i="10"/>
  <c r="AD25" i="10" s="1"/>
  <c r="AC28" i="10"/>
  <c r="AD28" i="10" s="1"/>
  <c r="AC31" i="10"/>
  <c r="AD31" i="10" s="1"/>
  <c r="AC30" i="10"/>
  <c r="AD30" i="10" s="1"/>
  <c r="AC33" i="10"/>
  <c r="AD33" i="10" s="1"/>
  <c r="AC27" i="10" l="1"/>
  <c r="AD27" i="10" s="1"/>
  <c r="V4" i="10"/>
  <c r="Y4" i="10"/>
  <c r="AC15" i="10"/>
  <c r="AD15" i="10" s="1"/>
  <c r="AC12" i="10"/>
  <c r="AD12" i="10" s="1"/>
  <c r="AC9" i="10"/>
  <c r="AD9" i="10" s="1"/>
  <c r="V3" i="10" l="1"/>
  <c r="Y3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<sst xmlns="http://schemas.openxmlformats.org/spreadsheetml/2006/main" count="154" uniqueCount="36">
  <si>
    <t>Name</t>
  </si>
  <si>
    <t>Start</t>
  </si>
  <si>
    <t>End</t>
  </si>
  <si>
    <t>Night Shift</t>
  </si>
  <si>
    <t>Afternoon Shift</t>
  </si>
  <si>
    <t>Day Shift</t>
  </si>
  <si>
    <t>Hours</t>
  </si>
  <si>
    <t>John</t>
  </si>
  <si>
    <t>Lilly</t>
  </si>
  <si>
    <t>Engineering</t>
  </si>
  <si>
    <t>Marketing</t>
  </si>
  <si>
    <t>Employee</t>
  </si>
  <si>
    <t>Rate</t>
  </si>
  <si>
    <t>Pay</t>
  </si>
  <si>
    <t>Scheduled</t>
  </si>
  <si>
    <t>Actual</t>
  </si>
  <si>
    <t>Shift</t>
  </si>
  <si>
    <t>Filter</t>
  </si>
  <si>
    <t>Role</t>
  </si>
  <si>
    <t>Total Hours</t>
  </si>
  <si>
    <t>Total Pay</t>
  </si>
  <si>
    <t>WELCOME TO THE TIMECLOUD STAFF ROSTER TEMPLATE</t>
  </si>
  <si>
    <t>STEP 1: Enter Employee Details</t>
  </si>
  <si>
    <t>STEP 2: Enter Shift Patterns</t>
  </si>
  <si>
    <t>STEP 3: Start Scheduling</t>
  </si>
  <si>
    <t>Discover how digital timesheets and rosters can simplify your workforce</t>
  </si>
  <si>
    <t>Getting frustrated using excel to make your schedules?</t>
  </si>
  <si>
    <t>SHIFT PATTERNS</t>
  </si>
  <si>
    <t>EMPLOYEE DETAILS</t>
  </si>
  <si>
    <t>https://jointimecloud.com</t>
  </si>
  <si>
    <t>Learn more at:  --&gt;</t>
  </si>
  <si>
    <t>Learn more at:      ----&gt;</t>
  </si>
  <si>
    <t>Enter staff name and role and hourly rate below</t>
  </si>
  <si>
    <t>START SCHEDULING</t>
  </si>
  <si>
    <t>Enter shift name, start and end time</t>
  </si>
  <si>
    <t>Go to the schedule tab. Enter employee names, shifts and actual hours as desired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</si>
</sst>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dd"/>
    <numFmt numFmtId="165" formatCode="h:mm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1D313D"/>
      <name val="Calibri"/>
      <family val="2"/>
      <scheme val="minor"/>
    </font>
    <font>
      <b/>
      <sz val="12"/>
      <color rgb="FF1D313D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D313D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165" fontId="0" fillId="2" borderId="4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2" fontId="0" fillId="2" borderId="4" xfId="0" applyNumberForma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3" fillId="2" borderId="6" xfId="0" applyFont="1" applyFill="1" applyBorder="1"/>
    <xf numFmtId="0" fontId="3" fillId="2" borderId="7" xfId="0" applyFont="1" applyFill="1" applyBorder="1"/>
    <xf numFmtId="0" fontId="2" fillId="2" borderId="8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10" fillId="2" borderId="4" xfId="0" applyFont="1" applyFill="1" applyBorder="1"/>
    <xf numFmtId="0" fontId="10" fillId="2" borderId="0" xfId="0" applyFont="1" applyFill="1"/>
    <xf numFmtId="0" fontId="10" fillId="2" borderId="6" xfId="0" applyFont="1" applyFill="1" applyBorder="1"/>
    <xf numFmtId="0" fontId="10" fillId="2" borderId="7" xfId="0" applyFont="1" applyFill="1" applyBorder="1"/>
    <xf numFmtId="165" fontId="10" fillId="2" borderId="0" xfId="0" applyNumberFormat="1" applyFont="1" applyFill="1"/>
    <xf numFmtId="2" fontId="10" fillId="2" borderId="5" xfId="0" applyNumberFormat="1" applyFont="1" applyFill="1" applyBorder="1"/>
    <xf numFmtId="2" fontId="10" fillId="2" borderId="8" xfId="0" applyNumberFormat="1" applyFont="1" applyFill="1" applyBorder="1"/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12" xfId="0" applyFill="1" applyBorder="1"/>
    <xf numFmtId="0" fontId="0" fillId="2" borderId="2" xfId="0" applyFill="1" applyBorder="1"/>
    <xf numFmtId="0" fontId="11" fillId="2" borderId="4" xfId="0" applyFont="1" applyFill="1" applyBorder="1"/>
    <xf numFmtId="0" fontId="13" fillId="2" borderId="0" xfId="2" applyFill="1"/>
    <xf numFmtId="0" fontId="0" fillId="2" borderId="10" xfId="0" applyFill="1" applyBorder="1"/>
    <xf numFmtId="0" fontId="6" fillId="2" borderId="4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44" fontId="6" fillId="2" borderId="5" xfId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44" fontId="6" fillId="2" borderId="8" xfId="1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20" fontId="6" fillId="2" borderId="6" xfId="0" applyNumberFormat="1" applyFont="1" applyFill="1" applyBorder="1" applyAlignment="1" applyProtection="1">
      <alignment horizontal="center"/>
      <protection locked="0"/>
    </xf>
    <xf numFmtId="20" fontId="6" fillId="2" borderId="7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64" fontId="5" fillId="3" borderId="9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4" fontId="0" fillId="2" borderId="3" xfId="1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horizontal="center" vertical="center"/>
    </xf>
    <xf numFmtId="44" fontId="0" fillId="2" borderId="8" xfId="1" applyFont="1" applyFill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44" fontId="7" fillId="0" borderId="9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44" fontId="7" fillId="0" borderId="6" xfId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0" fontId="0" fillId="2" borderId="1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5" fillId="3" borderId="9" xfId="0" applyFont="1" applyFill="1" applyBorder="1" applyAlignment="1" applyProtection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C303D"/>
      <color rgb="FF1D3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ointimecloud.com/time-and-attendanc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127001</xdr:colOff>
      <xdr:row>1</xdr:row>
      <xdr:rowOff>139702</xdr:rowOff>
    </xdr:from>
    <xdr:to>
      <xdr:col>5</xdr:col>
      <xdr:colOff>381000</xdr:colOff>
      <xdr:row>6</xdr:row>
      <xdr:rowOff>104396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C30C0C-6062-3D4F-8FEA-F965E79C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6701" y="342902"/>
          <a:ext cx="3632199" cy="980694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12701</xdr:colOff>
      <xdr:row>18</xdr:row>
      <xdr:rowOff>38099</xdr:rowOff>
    </xdr:from>
    <xdr:to>
      <xdr:col>13</xdr:col>
      <xdr:colOff>812800</xdr:colOff>
      <xdr:row>32</xdr:row>
      <xdr:rowOff>165100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CE73C0-B70A-6F6D-F018-060B17EDD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3370"/>
        <a:stretch/>
      </xdr:blipFill>
      <xdr:spPr>
        <a:xfrm>
          <a:off x="6972301" y="4089399"/>
          <a:ext cx="3276599" cy="2971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122767</xdr:colOff>
      <xdr:row>1</xdr:row>
      <xdr:rowOff>152512</xdr:rowOff>
    </xdr:from>
    <xdr:to>
      <xdr:col>6</xdr:col>
      <xdr:colOff>283634</xdr:colOff>
      <xdr:row>3</xdr:row>
      <xdr:rowOff>312405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2424E8-E243-45CE-C7F0-0AE1958DC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8234" y="355712"/>
          <a:ext cx="3615267" cy="972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ointimecloud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jointimeclou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F9FC1-3EA4-E74E-B5A7-D36C831085CD}">
  <sheetPr codeName="Sheet2"/>
  <dimension ref="B3:S33"/>
  <sheetViews>
    <sheetView zoomScaleNormal="100" workbookViewId="0">
      <selection activeCell="R20" sqref="R20"/>
    </sheetView>
  </sheetViews>
  <sheetFormatPr baseColWidth="10" defaultRowHeight="16" x14ac:dyDescent="0.2"/>
  <cols>
    <col min="1" max="1" width="1.83203125" style="10" customWidth="1"/>
    <col min="2" max="2" width="18.33203125" style="10" customWidth="1"/>
    <col min="3" max="3" width="13.33203125" style="10" customWidth="1"/>
    <col min="4" max="4" width="10.83203125" style="10" customWidth="1"/>
    <col min="5" max="5" width="1.83203125" style="10" customWidth="1"/>
    <col min="6" max="6" width="18.33203125" style="10" customWidth="1"/>
    <col min="7" max="9" width="8.33203125" style="10" customWidth="1"/>
    <col min="10" max="10" width="1.83203125" style="10" customWidth="1"/>
    <col min="11" max="18" width="10.83203125" style="10"/>
    <col min="19" max="19" width="0" style="10" hidden="1" customWidth="1"/>
    <col min="20" max="16384" width="10.83203125" style="10"/>
  </cols>
  <sheetData>
    <row r="3" spans="2:19" x14ac:dyDescent="0.2">
      <c r="H3" s="10" t="s">
        <v>26</v>
      </c>
    </row>
    <row r="5" spans="2:19" x14ac:dyDescent="0.2">
      <c r="H5" s="10" t="s">
        <v>25</v>
      </c>
    </row>
    <row r="7" spans="2:19" x14ac:dyDescent="0.2">
      <c r="H7" s="10" t="s">
        <v>30</v>
      </c>
      <c r="J7" s="36" t="s">
        <v>29</v>
      </c>
    </row>
    <row r="10" spans="2:19" ht="26" x14ac:dyDescent="0.3">
      <c r="B10" s="55" t="s">
        <v>21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7"/>
      <c r="S10" s="1" t="str" cm="1">
        <f t="array" ref="S10:S13">TEXT(_xlfn.UNIQUE(Department),"")</f>
        <v>Role</v>
      </c>
    </row>
    <row r="11" spans="2:19" ht="16" customHeight="1" x14ac:dyDescent="0.2">
      <c r="S11" s="10" t="str">
        <v>Engineering</v>
      </c>
    </row>
    <row r="12" spans="2:19" x14ac:dyDescent="0.2">
      <c r="B12" s="58" t="s">
        <v>22</v>
      </c>
      <c r="C12" s="59"/>
      <c r="D12" s="60"/>
      <c r="F12" s="58" t="s">
        <v>23</v>
      </c>
      <c r="G12" s="59"/>
      <c r="H12" s="59"/>
      <c r="I12" s="60"/>
      <c r="K12" s="58" t="s">
        <v>24</v>
      </c>
      <c r="L12" s="59"/>
      <c r="M12" s="59"/>
      <c r="N12" s="60"/>
      <c r="S12" s="10" t="str">
        <v>Marketing</v>
      </c>
    </row>
    <row r="13" spans="2:19" ht="16" customHeight="1" x14ac:dyDescent="0.2">
      <c r="B13" s="61"/>
      <c r="C13" s="62"/>
      <c r="D13" s="63"/>
      <c r="F13" s="61"/>
      <c r="G13" s="62"/>
      <c r="H13" s="62"/>
      <c r="I13" s="63"/>
      <c r="K13" s="61"/>
      <c r="L13" s="62"/>
      <c r="M13" s="62"/>
      <c r="N13" s="63"/>
      <c r="S13" s="10" t="str">
        <v/>
      </c>
    </row>
    <row r="14" spans="2:19" ht="16" customHeight="1" x14ac:dyDescent="0.2"/>
    <row r="15" spans="2:19" ht="16" customHeight="1" x14ac:dyDescent="0.2">
      <c r="B15" s="64" t="s">
        <v>28</v>
      </c>
      <c r="C15" s="65"/>
      <c r="D15" s="66"/>
      <c r="F15" s="64" t="s">
        <v>27</v>
      </c>
      <c r="G15" s="65"/>
      <c r="H15" s="65"/>
      <c r="I15" s="66"/>
      <c r="K15" s="64" t="s">
        <v>33</v>
      </c>
      <c r="L15" s="65"/>
      <c r="M15" s="65"/>
      <c r="N15" s="66"/>
    </row>
    <row r="16" spans="2:19" s="9" customFormat="1" x14ac:dyDescent="0.2">
      <c r="B16" s="67"/>
      <c r="C16" s="68"/>
      <c r="D16" s="69"/>
      <c r="E16" s="10"/>
      <c r="F16" s="67"/>
      <c r="G16" s="68"/>
      <c r="H16" s="68"/>
      <c r="I16" s="69"/>
      <c r="J16" s="10"/>
      <c r="K16" s="67"/>
      <c r="L16" s="68"/>
      <c r="M16" s="68"/>
      <c r="N16" s="69"/>
      <c r="R16" s="10"/>
      <c r="S16" s="10"/>
    </row>
    <row r="17" spans="2:19" s="9" customFormat="1" ht="37" customHeight="1" x14ac:dyDescent="0.2">
      <c r="B17" s="49" t="s">
        <v>32</v>
      </c>
      <c r="C17" s="50"/>
      <c r="D17" s="51"/>
      <c r="E17" s="10"/>
      <c r="F17" s="52" t="s">
        <v>34</v>
      </c>
      <c r="G17" s="53"/>
      <c r="H17" s="53"/>
      <c r="I17" s="54"/>
      <c r="J17" s="10"/>
      <c r="K17" s="52" t="s">
        <v>35</v>
      </c>
      <c r="L17" s="53"/>
      <c r="M17" s="53"/>
      <c r="N17" s="54"/>
      <c r="R17" s="10"/>
      <c r="S17" s="10"/>
    </row>
    <row r="18" spans="2:19" x14ac:dyDescent="0.2">
      <c r="B18" s="12" t="s">
        <v>0</v>
      </c>
      <c r="C18" s="13" t="s">
        <v>18</v>
      </c>
      <c r="D18" s="17" t="s">
        <v>12</v>
      </c>
      <c r="E18" s="9"/>
      <c r="F18" s="15" t="s">
        <v>0</v>
      </c>
      <c r="G18" s="16" t="s">
        <v>1</v>
      </c>
      <c r="H18" s="16" t="s">
        <v>2</v>
      </c>
      <c r="I18" s="14" t="s">
        <v>6</v>
      </c>
      <c r="J18" s="9"/>
      <c r="K18" s="15"/>
      <c r="L18" s="16"/>
      <c r="M18" s="16"/>
      <c r="N18" s="14"/>
      <c r="R18" s="9"/>
      <c r="S18" s="9"/>
    </row>
    <row r="19" spans="2:19" x14ac:dyDescent="0.2">
      <c r="B19" s="38" t="s">
        <v>7</v>
      </c>
      <c r="C19" s="39" t="s">
        <v>9</v>
      </c>
      <c r="D19" s="40">
        <v>52</v>
      </c>
      <c r="F19" s="38" t="s">
        <v>5</v>
      </c>
      <c r="G19" s="44">
        <v>0.33333333333333331</v>
      </c>
      <c r="H19" s="44">
        <v>0.70833333333333337</v>
      </c>
      <c r="I19" s="29">
        <f t="shared" ref="I19:I32" si="0">IF(G19&lt;&gt;"",HOUR(IF(H19&gt;G19,H19-G19,24+H19-G19))+MINUTE(IF(H19&gt;G19,H19-G19,24+H19-G19))/60,"")</f>
        <v>9</v>
      </c>
      <c r="K19" s="24"/>
      <c r="L19" s="28"/>
      <c r="M19" s="28"/>
      <c r="N19" s="29"/>
    </row>
    <row r="20" spans="2:19" x14ac:dyDescent="0.2">
      <c r="B20" s="38" t="s">
        <v>8</v>
      </c>
      <c r="C20" s="39" t="s">
        <v>10</v>
      </c>
      <c r="D20" s="40">
        <v>25</v>
      </c>
      <c r="F20" s="38" t="s">
        <v>4</v>
      </c>
      <c r="G20" s="44">
        <v>0.6875</v>
      </c>
      <c r="H20" s="44">
        <v>2.0833333333333332E-2</v>
      </c>
      <c r="I20" s="29">
        <f t="shared" si="0"/>
        <v>8</v>
      </c>
      <c r="K20" s="24"/>
      <c r="L20" s="28"/>
      <c r="M20" s="28"/>
      <c r="N20" s="29"/>
    </row>
    <row r="21" spans="2:19" x14ac:dyDescent="0.2">
      <c r="B21" s="38"/>
      <c r="C21" s="39"/>
      <c r="D21" s="40"/>
      <c r="F21" s="38" t="s">
        <v>3</v>
      </c>
      <c r="G21" s="44">
        <v>0</v>
      </c>
      <c r="H21" s="44">
        <v>0.375</v>
      </c>
      <c r="I21" s="29">
        <f t="shared" si="0"/>
        <v>9</v>
      </c>
      <c r="K21" s="24"/>
      <c r="L21" s="28"/>
      <c r="M21" s="28"/>
      <c r="N21" s="29"/>
    </row>
    <row r="22" spans="2:19" x14ac:dyDescent="0.2">
      <c r="B22" s="38"/>
      <c r="C22" s="39"/>
      <c r="D22" s="40"/>
      <c r="F22" s="38"/>
      <c r="G22" s="44"/>
      <c r="H22" s="44"/>
      <c r="I22" s="29" t="str">
        <f t="shared" si="0"/>
        <v/>
      </c>
      <c r="K22" s="24"/>
      <c r="L22" s="28"/>
      <c r="M22" s="28"/>
      <c r="N22" s="29"/>
    </row>
    <row r="23" spans="2:19" x14ac:dyDescent="0.2">
      <c r="B23" s="38"/>
      <c r="C23" s="39"/>
      <c r="D23" s="40"/>
      <c r="F23" s="38"/>
      <c r="G23" s="44"/>
      <c r="H23" s="44"/>
      <c r="I23" s="29" t="str">
        <f t="shared" si="0"/>
        <v/>
      </c>
      <c r="K23" s="35"/>
      <c r="L23" s="28"/>
      <c r="M23" s="28"/>
      <c r="N23" s="29"/>
    </row>
    <row r="24" spans="2:19" x14ac:dyDescent="0.2">
      <c r="B24" s="38"/>
      <c r="C24" s="39"/>
      <c r="D24" s="40"/>
      <c r="F24" s="38"/>
      <c r="G24" s="44"/>
      <c r="H24" s="44"/>
      <c r="I24" s="29" t="str">
        <f t="shared" si="0"/>
        <v/>
      </c>
      <c r="K24" s="35"/>
      <c r="L24" s="28"/>
      <c r="M24" s="28"/>
      <c r="N24" s="29"/>
    </row>
    <row r="25" spans="2:19" x14ac:dyDescent="0.2">
      <c r="B25" s="38"/>
      <c r="C25" s="39"/>
      <c r="D25" s="40"/>
      <c r="F25" s="38"/>
      <c r="G25" s="44"/>
      <c r="H25" s="44"/>
      <c r="I25" s="29" t="str">
        <f t="shared" si="0"/>
        <v/>
      </c>
      <c r="K25" s="24"/>
      <c r="L25" s="28"/>
      <c r="M25" s="28"/>
      <c r="N25" s="29"/>
    </row>
    <row r="26" spans="2:19" x14ac:dyDescent="0.2">
      <c r="B26" s="38"/>
      <c r="C26" s="39"/>
      <c r="D26" s="40"/>
      <c r="F26" s="38"/>
      <c r="G26" s="44"/>
      <c r="H26" s="44"/>
      <c r="I26" s="29" t="str">
        <f t="shared" si="0"/>
        <v/>
      </c>
      <c r="K26" s="24"/>
      <c r="L26" s="28"/>
      <c r="M26" s="28"/>
      <c r="N26" s="29"/>
    </row>
    <row r="27" spans="2:19" x14ac:dyDescent="0.2">
      <c r="B27" s="38"/>
      <c r="C27" s="39"/>
      <c r="D27" s="40"/>
      <c r="F27" s="38"/>
      <c r="G27" s="39"/>
      <c r="H27" s="39"/>
      <c r="I27" s="29" t="str">
        <f t="shared" si="0"/>
        <v/>
      </c>
      <c r="K27" s="24"/>
      <c r="L27" s="25"/>
      <c r="M27" s="25"/>
      <c r="N27" s="29"/>
    </row>
    <row r="28" spans="2:19" x14ac:dyDescent="0.2">
      <c r="B28" s="38"/>
      <c r="C28" s="39"/>
      <c r="D28" s="40"/>
      <c r="F28" s="38"/>
      <c r="G28" s="39"/>
      <c r="H28" s="39"/>
      <c r="I28" s="29" t="str">
        <f t="shared" si="0"/>
        <v/>
      </c>
      <c r="K28" s="24"/>
      <c r="L28" s="25"/>
      <c r="M28" s="25"/>
      <c r="N28" s="29"/>
    </row>
    <row r="29" spans="2:19" x14ac:dyDescent="0.2">
      <c r="B29" s="38"/>
      <c r="C29" s="39"/>
      <c r="D29" s="40"/>
      <c r="F29" s="38"/>
      <c r="G29" s="39"/>
      <c r="H29" s="39"/>
      <c r="I29" s="29" t="str">
        <f t="shared" si="0"/>
        <v/>
      </c>
      <c r="K29" s="24"/>
      <c r="L29" s="25"/>
      <c r="M29" s="25"/>
      <c r="N29" s="29"/>
    </row>
    <row r="30" spans="2:19" x14ac:dyDescent="0.2">
      <c r="B30" s="38"/>
      <c r="C30" s="39"/>
      <c r="D30" s="40"/>
      <c r="F30" s="38"/>
      <c r="G30" s="39"/>
      <c r="H30" s="39"/>
      <c r="I30" s="29" t="str">
        <f t="shared" si="0"/>
        <v/>
      </c>
      <c r="K30" s="24"/>
      <c r="L30" s="25"/>
      <c r="M30" s="25"/>
      <c r="N30" s="29"/>
    </row>
    <row r="31" spans="2:19" x14ac:dyDescent="0.2">
      <c r="B31" s="38"/>
      <c r="C31" s="39"/>
      <c r="D31" s="40"/>
      <c r="F31" s="38"/>
      <c r="G31" s="39"/>
      <c r="H31" s="39"/>
      <c r="I31" s="29" t="str">
        <f t="shared" si="0"/>
        <v/>
      </c>
      <c r="K31" s="24"/>
      <c r="L31" s="25"/>
      <c r="M31" s="25"/>
      <c r="N31" s="29"/>
    </row>
    <row r="32" spans="2:19" x14ac:dyDescent="0.2">
      <c r="B32" s="38"/>
      <c r="C32" s="39"/>
      <c r="D32" s="40"/>
      <c r="F32" s="38"/>
      <c r="G32" s="39"/>
      <c r="H32" s="39"/>
      <c r="I32" s="29" t="str">
        <f t="shared" si="0"/>
        <v/>
      </c>
      <c r="K32" s="24"/>
      <c r="L32" s="25"/>
      <c r="M32" s="25"/>
      <c r="N32" s="29"/>
    </row>
    <row r="33" spans="2:14" x14ac:dyDescent="0.2">
      <c r="B33" s="41"/>
      <c r="C33" s="42"/>
      <c r="D33" s="43"/>
      <c r="F33" s="41"/>
      <c r="G33" s="42"/>
      <c r="H33" s="42"/>
      <c r="I33" s="30" t="str">
        <f t="shared" ref="I33" si="1">IF(G33&lt;&gt;"",HOUR(IF(H33&gt;G33,H33-G33,24+H33-G33))+MINUTE(IF(H33&gt;G33,H33-G33,24+H33-G33))/60,"")</f>
        <v/>
      </c>
      <c r="K33" s="26"/>
      <c r="L33" s="27"/>
      <c r="M33" s="27"/>
      <c r="N33" s="30"/>
    </row>
  </sheetData>
  <sheetProtection sheet="1" objects="1" scenarios="1"/>
  <dataConsolidate/>
  <mergeCells count="10">
    <mergeCell ref="B17:D17"/>
    <mergeCell ref="F17:I17"/>
    <mergeCell ref="K17:N17"/>
    <mergeCell ref="B10:N10"/>
    <mergeCell ref="K12:N13"/>
    <mergeCell ref="K15:N16"/>
    <mergeCell ref="F15:I16"/>
    <mergeCell ref="B15:D16"/>
    <mergeCell ref="B12:D13"/>
    <mergeCell ref="F12:I13"/>
  </mergeCells>
  <dataValidations count="2">
    <dataValidation type="list" allowBlank="1" showInputMessage="1" showErrorMessage="1" sqref="C60:C1014" xr:uid="{E673BC3E-DEB7-7144-8FA7-4EA5CD213548}">
      <formula1>#REF!</formula1>
    </dataValidation>
    <dataValidation type="list" allowBlank="1" showInputMessage="1" showErrorMessage="1" sqref="C19:C34 C36:C39" xr:uid="{331A64E9-00A6-4642-AE45-BCF85C182627}">
      <formula1>$S$11:$S$34</formula1>
    </dataValidation>
  </dataValidations>
  <hyperlinks>
    <hyperlink ref="J7" r:id="rId1" xr:uid="{53C56C25-79C9-F74A-99F5-B045C7584F35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D77B-10B4-3F43-B4C4-BABED13EACD9}">
  <dimension ref="B2:AF38"/>
  <sheetViews>
    <sheetView tabSelected="1" zoomScaleNormal="100" workbookViewId="0">
      <selection activeCell="K2" sqref="K2"/>
    </sheetView>
  </sheetViews>
  <sheetFormatPr baseColWidth="10" defaultRowHeight="16" x14ac:dyDescent="0.2"/>
  <cols>
    <col min="1" max="1" width="1.83203125" style="10" customWidth="1"/>
    <col min="2" max="4" width="10.83203125" style="10"/>
    <col min="5" max="5" width="1.83203125" style="10" customWidth="1"/>
    <col min="6" max="8" width="10.83203125" style="10"/>
    <col min="9" max="9" width="10.83203125" style="10" hidden="1" customWidth="1"/>
    <col min="10" max="11" width="10.83203125" style="10"/>
    <col min="12" max="12" width="10.83203125" style="10" hidden="1" customWidth="1"/>
    <col min="13" max="14" width="10.83203125" style="10"/>
    <col min="15" max="15" width="10.83203125" style="10" hidden="1" customWidth="1"/>
    <col min="16" max="17" width="10.83203125" style="10"/>
    <col min="18" max="18" width="10.83203125" style="10" hidden="1" customWidth="1"/>
    <col min="19" max="20" width="10.83203125" style="10"/>
    <col min="21" max="21" width="10.83203125" style="10" hidden="1" customWidth="1"/>
    <col min="22" max="23" width="10.83203125" style="10"/>
    <col min="24" max="24" width="10.83203125" style="10" hidden="1" customWidth="1"/>
    <col min="25" max="26" width="10.83203125" style="10"/>
    <col min="27" max="27" width="10.83203125" style="10" hidden="1" customWidth="1"/>
    <col min="28" max="28" width="1.83203125" style="10" customWidth="1"/>
    <col min="29" max="29" width="10.83203125" style="10"/>
    <col min="30" max="30" width="13.33203125" style="10" customWidth="1"/>
    <col min="31" max="31" width="1.83203125" style="10" customWidth="1"/>
    <col min="32" max="16384" width="10.83203125" style="10"/>
  </cols>
  <sheetData>
    <row r="2" spans="2:32" ht="32" customHeight="1" x14ac:dyDescent="0.2">
      <c r="F2" s="31"/>
      <c r="J2" s="10" t="s">
        <v>26</v>
      </c>
      <c r="S2" s="32"/>
      <c r="V2" s="90" t="s">
        <v>19</v>
      </c>
      <c r="W2" s="91"/>
      <c r="Y2" s="90" t="s">
        <v>20</v>
      </c>
      <c r="Z2" s="91"/>
    </row>
    <row r="3" spans="2:32" ht="32" customHeight="1" x14ac:dyDescent="0.2">
      <c r="J3" s="10" t="s">
        <v>25</v>
      </c>
      <c r="S3" s="90" t="s">
        <v>14</v>
      </c>
      <c r="T3" s="91"/>
      <c r="V3" s="86">
        <f>SUM(AC9,AC12,AC15,AC18,AC21,AC24,AC27,AC30,AC33,AC36)</f>
        <v>89</v>
      </c>
      <c r="W3" s="87"/>
      <c r="X3" s="37"/>
      <c r="Y3" s="94">
        <f>SUM(AD9,AD12,AD15,AD18,AD21,AD24,AD27,AD30,AD33,AD36)</f>
        <v>3413</v>
      </c>
      <c r="Z3" s="95"/>
    </row>
    <row r="4" spans="2:32" ht="32" customHeight="1" x14ac:dyDescent="0.2">
      <c r="J4" s="10" t="s">
        <v>31</v>
      </c>
      <c r="K4" s="36"/>
      <c r="M4" s="36" t="s">
        <v>29</v>
      </c>
      <c r="S4" s="92" t="s">
        <v>15</v>
      </c>
      <c r="T4" s="93"/>
      <c r="V4" s="88">
        <f>SUM(AC10,AC13,AC16,AC19,AC22,AC25,AC28,AC31,AC34,AC37)</f>
        <v>80.083333333333343</v>
      </c>
      <c r="W4" s="89"/>
      <c r="Y4" s="96">
        <f>SUM(AD10,AD13,AD16,AD19,AD22,AD25,AD28,AD31,AD34,AD37)</f>
        <v>3195.4833333333336</v>
      </c>
      <c r="Z4" s="97"/>
    </row>
    <row r="7" spans="2:32" ht="32" customHeight="1" x14ac:dyDescent="0.2">
      <c r="B7" s="21" t="s">
        <v>11</v>
      </c>
      <c r="C7" s="22" t="s">
        <v>18</v>
      </c>
      <c r="D7" s="23" t="s">
        <v>12</v>
      </c>
      <c r="F7" s="101" t="s">
        <v>17</v>
      </c>
      <c r="G7" s="70">
        <v>44746</v>
      </c>
      <c r="H7" s="71"/>
      <c r="I7" s="72"/>
      <c r="J7" s="70">
        <f>G7+1</f>
        <v>44747</v>
      </c>
      <c r="K7" s="71"/>
      <c r="L7" s="71"/>
      <c r="M7" s="71">
        <f>J7+1</f>
        <v>44748</v>
      </c>
      <c r="N7" s="71"/>
      <c r="O7" s="72"/>
      <c r="P7" s="70">
        <f>M7+1</f>
        <v>44749</v>
      </c>
      <c r="Q7" s="71"/>
      <c r="R7" s="71"/>
      <c r="S7" s="71">
        <f>P7+1</f>
        <v>44750</v>
      </c>
      <c r="T7" s="71"/>
      <c r="U7" s="72"/>
      <c r="V7" s="70">
        <f>S7+1</f>
        <v>44751</v>
      </c>
      <c r="W7" s="71"/>
      <c r="X7" s="71"/>
      <c r="Y7" s="71">
        <f>V7+1</f>
        <v>44752</v>
      </c>
      <c r="Z7" s="71"/>
      <c r="AA7" s="72"/>
      <c r="AB7" s="33"/>
      <c r="AC7" s="21" t="s">
        <v>6</v>
      </c>
      <c r="AD7" s="23" t="s">
        <v>13</v>
      </c>
    </row>
    <row r="8" spans="2:32" x14ac:dyDescent="0.2">
      <c r="B8" s="77" t="s">
        <v>7</v>
      </c>
      <c r="C8" s="80" t="str">
        <f>IFERROR(VLOOKUP(B8,Employee_Table,2,0),"")</f>
        <v>Engineering</v>
      </c>
      <c r="D8" s="83">
        <f>IFERROR(VLOOKUP(B8,Employee_Table,3,0),"")</f>
        <v>52</v>
      </c>
      <c r="F8" s="98" t="s">
        <v>16</v>
      </c>
      <c r="G8" s="73" t="s">
        <v>4</v>
      </c>
      <c r="H8" s="74"/>
      <c r="I8" s="45" t="s">
        <v>6</v>
      </c>
      <c r="J8" s="73" t="s">
        <v>5</v>
      </c>
      <c r="K8" s="74"/>
      <c r="L8" s="45" t="s">
        <v>6</v>
      </c>
      <c r="M8" s="73" t="s">
        <v>5</v>
      </c>
      <c r="N8" s="74"/>
      <c r="O8" s="45" t="s">
        <v>6</v>
      </c>
      <c r="P8" s="73" t="s">
        <v>5</v>
      </c>
      <c r="Q8" s="74"/>
      <c r="R8" s="45" t="s">
        <v>6</v>
      </c>
      <c r="S8" s="73" t="s">
        <v>5</v>
      </c>
      <c r="T8" s="74"/>
      <c r="U8" s="45" t="s">
        <v>6</v>
      </c>
      <c r="V8" s="73"/>
      <c r="W8" s="74"/>
      <c r="X8" s="45" t="s">
        <v>6</v>
      </c>
      <c r="Y8" s="73"/>
      <c r="Z8" s="74"/>
      <c r="AA8" s="19" t="s">
        <v>6</v>
      </c>
      <c r="AB8" s="33"/>
      <c r="AC8" s="75"/>
      <c r="AD8" s="76"/>
    </row>
    <row r="9" spans="2:32" x14ac:dyDescent="0.2">
      <c r="B9" s="78"/>
      <c r="C9" s="81"/>
      <c r="D9" s="84"/>
      <c r="F9" s="99" t="s">
        <v>14</v>
      </c>
      <c r="G9" s="2">
        <f>IFERROR(VLOOKUP(G8,Shift_Table,2,0),"")</f>
        <v>0.6875</v>
      </c>
      <c r="H9" s="3">
        <f>IFERROR(VLOOKUP(G8,Shift_Table,3,0),"")</f>
        <v>2.0833333333333332E-2</v>
      </c>
      <c r="I9" s="4">
        <f>IF(G9&lt;&gt;"",HOUR(IF(H9&gt;G9,H9-G9,24+H9-G9))+MINUTE(IF(H9&gt;G9,H9-G9,24+H9-G9))/60,0)</f>
        <v>8</v>
      </c>
      <c r="J9" s="2">
        <f>IFERROR(VLOOKUP(J8,Shift_Table,2,0),"")</f>
        <v>0.33333333333333331</v>
      </c>
      <c r="K9" s="3">
        <f>IFERROR(VLOOKUP(J8,Shift_Table,3,0),"")</f>
        <v>0.70833333333333337</v>
      </c>
      <c r="L9" s="4">
        <f>IF(J9&lt;&gt;"",HOUR(IF(K9&gt;J9,K9-J9,24+K9-J9))+MINUTE(IF(K9&gt;J9,K9-J9,24+K9-J9))/60,0)</f>
        <v>9</v>
      </c>
      <c r="M9" s="2">
        <f>IFERROR(VLOOKUP(M8,Shift_Table,2,0),"")</f>
        <v>0.33333333333333331</v>
      </c>
      <c r="N9" s="3">
        <f>IFERROR(VLOOKUP(M8,Shift_Table,3,0),"")</f>
        <v>0.70833333333333337</v>
      </c>
      <c r="O9" s="4">
        <f>IF(M9&lt;&gt;"",HOUR(IF(N9&gt;M9,N9-M9,24+N9-M9))+MINUTE(IF(N9&gt;M9,N9-M9,24+N9-M9))/60,0)</f>
        <v>9</v>
      </c>
      <c r="P9" s="2">
        <f>IFERROR(VLOOKUP(P8,Shift_Table,2,0),"")</f>
        <v>0.33333333333333331</v>
      </c>
      <c r="Q9" s="3">
        <f>IFERROR(VLOOKUP(P8,Shift_Table,3,0),"")</f>
        <v>0.70833333333333337</v>
      </c>
      <c r="R9" s="4">
        <f>IF(P9&lt;&gt;"",HOUR(IF(Q9&gt;P9,Q9-P9,24+Q9-P9))+MINUTE(IF(Q9&gt;P9,Q9-P9,24+Q9-P9))/60,0)</f>
        <v>9</v>
      </c>
      <c r="S9" s="2">
        <f>IFERROR(VLOOKUP(S8,Shift_Table,2,0),"")</f>
        <v>0.33333333333333331</v>
      </c>
      <c r="T9" s="3">
        <f>IFERROR(VLOOKUP(S8,Shift_Table,3,0),"")</f>
        <v>0.70833333333333337</v>
      </c>
      <c r="U9" s="4">
        <f>IF(S9&lt;&gt;"",HOUR(IF(T9&gt;S9,T9-S9,24+T9-S9))+MINUTE(IF(T9&gt;S9,T9-S9,24+T9-S9))/60,0)</f>
        <v>9</v>
      </c>
      <c r="V9" s="2" t="str">
        <f>IFERROR(VLOOKUP(V8,Shift_Table,2,0),"")</f>
        <v/>
      </c>
      <c r="W9" s="3" t="str">
        <f>IFERROR(VLOOKUP(V8,Shift_Table,3,0),"")</f>
        <v/>
      </c>
      <c r="X9" s="4">
        <f>IF(V9&lt;&gt;"",HOUR(IF(W9&gt;V9,W9-V9,24+W9-V9))+MINUTE(IF(W9&gt;V9,W9-V9,24+W9-V9))/60,0)</f>
        <v>0</v>
      </c>
      <c r="Y9" s="2" t="str">
        <f>IFERROR(VLOOKUP(Y8,Shift_Table,2,0),"")</f>
        <v/>
      </c>
      <c r="Z9" s="3" t="str">
        <f>IFERROR(VLOOKUP(Y8,Shift_Table,3,0),"")</f>
        <v/>
      </c>
      <c r="AA9" s="18">
        <f>IF(Y9&lt;&gt;"",HOUR(IF(Z9&gt;Y9,Z9-Y9,24+Z9-Y9))+MINUTE(IF(Z9&gt;Y9,Z9-Y9,24+Z9-Y9))/60,0)</f>
        <v>0</v>
      </c>
      <c r="AB9" s="33"/>
      <c r="AC9" s="5">
        <f>SUM(I9,L9,O9,R9,U9,X9,AA9)</f>
        <v>44</v>
      </c>
      <c r="AD9" s="6">
        <f>IFERROR(D8*AC9,0)</f>
        <v>2288</v>
      </c>
    </row>
    <row r="10" spans="2:32" x14ac:dyDescent="0.2">
      <c r="B10" s="79"/>
      <c r="C10" s="82"/>
      <c r="D10" s="85"/>
      <c r="F10" s="100" t="s">
        <v>15</v>
      </c>
      <c r="G10" s="46">
        <v>0.68402777777777779</v>
      </c>
      <c r="H10" s="47">
        <v>2.2222222222222223E-2</v>
      </c>
      <c r="I10" s="48">
        <f>IF(G10&lt;&gt;"",HOUR(IF(H10&gt;G10,H10-G10,24+H10-G10))+MINUTE(IF(H10&gt;G10,H10-G10,24+H10-G10))/60,0)</f>
        <v>8.1166666666666671</v>
      </c>
      <c r="J10" s="46">
        <v>0.34166666666666662</v>
      </c>
      <c r="K10" s="47">
        <v>0.7090277777777777</v>
      </c>
      <c r="L10" s="48">
        <f>IF(J10&lt;&gt;"",HOUR(IF(K10&gt;J10,K10-J10,24+K10-J10))+MINUTE(IF(K10&gt;J10,K10-J10,24+K10-J10))/60,0)</f>
        <v>8.8166666666666664</v>
      </c>
      <c r="M10" s="46">
        <v>0.3347222222222222</v>
      </c>
      <c r="N10" s="47">
        <v>0.71111111111111114</v>
      </c>
      <c r="O10" s="48">
        <f>IF(M10&lt;&gt;"",HOUR(IF(N10&gt;M10,N10-M10,24+N10-M10))+MINUTE(IF(N10&gt;M10,N10-M10,24+N10-M10))/60,0)</f>
        <v>9.0333333333333332</v>
      </c>
      <c r="P10" s="46">
        <v>0.33263888888888887</v>
      </c>
      <c r="Q10" s="47">
        <v>0.70972222222222225</v>
      </c>
      <c r="R10" s="48">
        <f>IF(P10&lt;&gt;"",HOUR(IF(Q10&gt;P10,Q10-P10,24+Q10-P10))+MINUTE(IF(Q10&gt;P10,Q10-P10,24+Q10-P10))/60,0)</f>
        <v>9.0500000000000007</v>
      </c>
      <c r="S10" s="46">
        <v>0.32916666666666666</v>
      </c>
      <c r="T10" s="47">
        <v>0.71180555555555547</v>
      </c>
      <c r="U10" s="48">
        <f>IF(S10&lt;&gt;"",HOUR(IF(T10&gt;S10,T10-S10,24+T10-S10))+MINUTE(IF(T10&gt;S10,T10-S10,24+T10-S10))/60,0)</f>
        <v>9.1833333333333336</v>
      </c>
      <c r="V10" s="46"/>
      <c r="W10" s="47"/>
      <c r="X10" s="48">
        <f>IF(V10&lt;&gt;"",HOUR(IF(W10&gt;V10,W10-V10,24+W10-V10))+MINUTE(IF(W10&gt;V10,W10-V10,24+W10-V10))/60,0)</f>
        <v>0</v>
      </c>
      <c r="Y10" s="46"/>
      <c r="Z10" s="47"/>
      <c r="AA10" s="20">
        <f>IF(Y10&lt;&gt;"",HOUR(IF(Z10&gt;Y10,Z10-Y10,24+Z10-Y10))+MINUTE(IF(Z10&gt;Y10,Z10-Y10,24+Z10-Y10))/60,0)</f>
        <v>0</v>
      </c>
      <c r="AB10" s="33"/>
      <c r="AC10" s="7">
        <f>SUM(I10,L10,O10,R10,U10,X10,AA10)</f>
        <v>44.2</v>
      </c>
      <c r="AD10" s="8">
        <f>IFERROR(D8*AC10,0)</f>
        <v>2298.4</v>
      </c>
    </row>
    <row r="11" spans="2:32" x14ac:dyDescent="0.2">
      <c r="B11" s="77" t="s">
        <v>8</v>
      </c>
      <c r="C11" s="80" t="str">
        <f>IFERROR(VLOOKUP(B11,Employee_Table,2,0),"")</f>
        <v>Marketing</v>
      </c>
      <c r="D11" s="83">
        <f>IFERROR(VLOOKUP(B11,Employee_Table,3,0),"")</f>
        <v>25</v>
      </c>
      <c r="F11" s="98" t="s">
        <v>16</v>
      </c>
      <c r="G11" s="73"/>
      <c r="H11" s="74"/>
      <c r="I11" s="45" t="s">
        <v>6</v>
      </c>
      <c r="J11" s="73" t="s">
        <v>3</v>
      </c>
      <c r="K11" s="74"/>
      <c r="L11" s="45" t="s">
        <v>6</v>
      </c>
      <c r="M11" s="73" t="s">
        <v>5</v>
      </c>
      <c r="N11" s="74"/>
      <c r="O11" s="45" t="s">
        <v>6</v>
      </c>
      <c r="P11" s="73" t="s">
        <v>5</v>
      </c>
      <c r="Q11" s="74"/>
      <c r="R11" s="45" t="s">
        <v>6</v>
      </c>
      <c r="S11" s="73" t="s">
        <v>5</v>
      </c>
      <c r="T11" s="74"/>
      <c r="U11" s="45" t="s">
        <v>6</v>
      </c>
      <c r="V11" s="73" t="s">
        <v>5</v>
      </c>
      <c r="W11" s="74"/>
      <c r="X11" s="45" t="s">
        <v>6</v>
      </c>
      <c r="Y11" s="73"/>
      <c r="Z11" s="74"/>
      <c r="AA11" s="19" t="s">
        <v>6</v>
      </c>
      <c r="AB11" s="33"/>
      <c r="AC11" s="75"/>
      <c r="AD11" s="76"/>
      <c r="AF11" s="11"/>
    </row>
    <row r="12" spans="2:32" x14ac:dyDescent="0.2">
      <c r="B12" s="78"/>
      <c r="C12" s="81"/>
      <c r="D12" s="84"/>
      <c r="F12" s="99" t="s">
        <v>14</v>
      </c>
      <c r="G12" s="2" t="str">
        <f>IFERROR(VLOOKUP(G11,Shift_Table,2,0),"")</f>
        <v/>
      </c>
      <c r="H12" s="3" t="str">
        <f>IFERROR(VLOOKUP(G11,Shift_Table,3,0),"")</f>
        <v/>
      </c>
      <c r="I12" s="4">
        <f>IF(G12&lt;&gt;"",HOUR(IF(H12&gt;G12,H12-G12,24+H12-G12))+MINUTE(IF(H12&gt;G12,H12-G12,24+H12-G12))/60,0)</f>
        <v>0</v>
      </c>
      <c r="J12" s="2">
        <f>IFERROR(VLOOKUP(J11,Shift_Table,2,0),"")</f>
        <v>0</v>
      </c>
      <c r="K12" s="3">
        <f>IFERROR(VLOOKUP(J11,Shift_Table,3,0),"")</f>
        <v>0.375</v>
      </c>
      <c r="L12" s="4">
        <f>IF(J12&lt;&gt;"",HOUR(IF(K12&gt;J12,K12-J12,24+K12-J12))+MINUTE(IF(K12&gt;J12,K12-J12,24+K12-J12))/60,0)</f>
        <v>9</v>
      </c>
      <c r="M12" s="2">
        <f>IFERROR(VLOOKUP(M11,Shift_Table,2,0),"")</f>
        <v>0.33333333333333331</v>
      </c>
      <c r="N12" s="3">
        <f>IFERROR(VLOOKUP(M11,Shift_Table,3,0),"")</f>
        <v>0.70833333333333337</v>
      </c>
      <c r="O12" s="4">
        <f>IF(M12&lt;&gt;"",HOUR(IF(N12&gt;M12,N12-M12,24+N12-M12))+MINUTE(IF(N12&gt;M12,N12-M12,24+N12-M12))/60,0)</f>
        <v>9</v>
      </c>
      <c r="P12" s="2">
        <f>IFERROR(VLOOKUP(P11,Shift_Table,2,0),"")</f>
        <v>0.33333333333333331</v>
      </c>
      <c r="Q12" s="3">
        <f>IFERROR(VLOOKUP(P11,Shift_Table,3,0),"")</f>
        <v>0.70833333333333337</v>
      </c>
      <c r="R12" s="4">
        <f>IF(P12&lt;&gt;"",HOUR(IF(Q12&gt;P12,Q12-P12,24+Q12-P12))+MINUTE(IF(Q12&gt;P12,Q12-P12,24+Q12-P12))/60,0)</f>
        <v>9</v>
      </c>
      <c r="S12" s="2">
        <f>IFERROR(VLOOKUP(S11,Shift_Table,2,0),"")</f>
        <v>0.33333333333333331</v>
      </c>
      <c r="T12" s="3">
        <f>IFERROR(VLOOKUP(S11,Shift_Table,3,0),"")</f>
        <v>0.70833333333333337</v>
      </c>
      <c r="U12" s="4">
        <f>IF(S12&lt;&gt;"",HOUR(IF(T12&gt;S12,T12-S12,24+T12-S12))+MINUTE(IF(T12&gt;S12,T12-S12,24+T12-S12))/60,0)</f>
        <v>9</v>
      </c>
      <c r="V12" s="2">
        <f>IFERROR(VLOOKUP(V11,Shift_Table,2,0),"")</f>
        <v>0.33333333333333331</v>
      </c>
      <c r="W12" s="3">
        <f>IFERROR(VLOOKUP(V11,Shift_Table,3,0),"")</f>
        <v>0.70833333333333337</v>
      </c>
      <c r="X12" s="4">
        <f>IF(V12&lt;&gt;"",HOUR(IF(W12&gt;V12,W12-V12,24+W12-V12))+MINUTE(IF(W12&gt;V12,W12-V12,24+W12-V12))/60,0)</f>
        <v>9</v>
      </c>
      <c r="Y12" s="2" t="str">
        <f>IFERROR(VLOOKUP(Y11,Shift_Table,2,0),"")</f>
        <v/>
      </c>
      <c r="Z12" s="3" t="str">
        <f>IFERROR(VLOOKUP(Y11,Shift_Table,3,0),"")</f>
        <v/>
      </c>
      <c r="AA12" s="18">
        <f>IF(Y12&lt;&gt;"",HOUR(IF(Z12&gt;Y12,Z12-Y12,24+Z12-Y12))+MINUTE(IF(Z12&gt;Y12,Z12-Y12,24+Z12-Y12))/60,0)</f>
        <v>0</v>
      </c>
      <c r="AB12" s="33"/>
      <c r="AC12" s="5">
        <f>SUM(I12,L12,O12,R12,U12,X12,AA12)</f>
        <v>45</v>
      </c>
      <c r="AD12" s="6">
        <f>IFERROR(D11*AC12,0)</f>
        <v>1125</v>
      </c>
    </row>
    <row r="13" spans="2:32" x14ac:dyDescent="0.2">
      <c r="B13" s="79"/>
      <c r="C13" s="82"/>
      <c r="D13" s="85"/>
      <c r="F13" s="100" t="s">
        <v>15</v>
      </c>
      <c r="G13" s="46"/>
      <c r="H13" s="47"/>
      <c r="I13" s="48">
        <f>IF(G13&lt;&gt;"",HOUR(IF(H13&gt;G13,H13-G13,24+H13-G13))+MINUTE(IF(H13&gt;G13,H13-G13,24+H13-G13))/60,0)</f>
        <v>0</v>
      </c>
      <c r="J13" s="46">
        <v>6.9444444444444447E-4</v>
      </c>
      <c r="K13" s="47">
        <v>0.3833333333333333</v>
      </c>
      <c r="L13" s="48">
        <f>IF(J13&lt;&gt;"",HOUR(IF(K13&gt;J13,K13-J13,24+K13-J13))+MINUTE(IF(K13&gt;J13,K13-J13,24+K13-J13))/60,0)</f>
        <v>9.1833333333333336</v>
      </c>
      <c r="M13" s="46">
        <v>0.34166666666666662</v>
      </c>
      <c r="N13" s="47">
        <v>0.7090277777777777</v>
      </c>
      <c r="O13" s="48">
        <f>IF(M13&lt;&gt;"",HOUR(IF(N13&gt;M13,N13-M13,24+N13-M13))+MINUTE(IF(N13&gt;M13,N13-M13,24+N13-M13))/60,0)</f>
        <v>8.8166666666666664</v>
      </c>
      <c r="P13" s="46">
        <v>0.33263888888888887</v>
      </c>
      <c r="Q13" s="47">
        <v>0.7104166666666667</v>
      </c>
      <c r="R13" s="48">
        <f>IF(P13&lt;&gt;"",HOUR(IF(Q13&gt;P13,Q13-P13,24+Q13-P13))+MINUTE(IF(Q13&gt;P13,Q13-P13,24+Q13-P13))/60,0)</f>
        <v>9.0666666666666664</v>
      </c>
      <c r="S13" s="46">
        <v>0.34166666666666662</v>
      </c>
      <c r="T13" s="47">
        <v>0.7090277777777777</v>
      </c>
      <c r="U13" s="48">
        <f>IF(S13&lt;&gt;"",HOUR(IF(T13&gt;S13,T13-S13,24+T13-S13))+MINUTE(IF(T13&gt;S13,T13-S13,24+T13-S13))/60,0)</f>
        <v>8.8166666666666664</v>
      </c>
      <c r="V13" s="46"/>
      <c r="W13" s="47"/>
      <c r="X13" s="48">
        <f>IF(V13&lt;&gt;"",HOUR(IF(W13&gt;V13,W13-V13,24+W13-V13))+MINUTE(IF(W13&gt;V13,W13-V13,24+W13-V13))/60,0)</f>
        <v>0</v>
      </c>
      <c r="Y13" s="46"/>
      <c r="Z13" s="47"/>
      <c r="AA13" s="20">
        <f>IF(Y13&lt;&gt;"",HOUR(IF(Z13&gt;Y13,Z13-Y13,24+Z13-Y13))+MINUTE(IF(Z13&gt;Y13,Z13-Y13,24+Z13-Y13))/60,0)</f>
        <v>0</v>
      </c>
      <c r="AB13" s="33"/>
      <c r="AC13" s="7">
        <f>SUM(I13,L13,O13,R13,U13,X13,AA13)</f>
        <v>35.883333333333333</v>
      </c>
      <c r="AD13" s="8">
        <f>IFERROR(D11*AC13,0)</f>
        <v>897.08333333333337</v>
      </c>
      <c r="AF13" s="11"/>
    </row>
    <row r="14" spans="2:32" x14ac:dyDescent="0.2">
      <c r="B14" s="77"/>
      <c r="C14" s="80" t="str">
        <f>IFERROR(VLOOKUP(B14,Employee_Table,2,0),"")</f>
        <v/>
      </c>
      <c r="D14" s="83" t="str">
        <f>IFERROR(VLOOKUP(B14,Employee_Table,3,0),"")</f>
        <v/>
      </c>
      <c r="F14" s="98" t="s">
        <v>16</v>
      </c>
      <c r="G14" s="73"/>
      <c r="H14" s="74"/>
      <c r="I14" s="45" t="s">
        <v>6</v>
      </c>
      <c r="J14" s="73"/>
      <c r="K14" s="74"/>
      <c r="L14" s="45" t="s">
        <v>6</v>
      </c>
      <c r="M14" s="73"/>
      <c r="N14" s="74"/>
      <c r="O14" s="45" t="s">
        <v>6</v>
      </c>
      <c r="P14" s="73"/>
      <c r="Q14" s="74"/>
      <c r="R14" s="45" t="s">
        <v>6</v>
      </c>
      <c r="S14" s="73"/>
      <c r="T14" s="74"/>
      <c r="U14" s="45" t="s">
        <v>6</v>
      </c>
      <c r="V14" s="73"/>
      <c r="W14" s="74"/>
      <c r="X14" s="45" t="s">
        <v>6</v>
      </c>
      <c r="Y14" s="73"/>
      <c r="Z14" s="74"/>
      <c r="AA14" s="19" t="s">
        <v>6</v>
      </c>
      <c r="AB14" s="33"/>
      <c r="AC14" s="75"/>
      <c r="AD14" s="76"/>
      <c r="AF14" s="11"/>
    </row>
    <row r="15" spans="2:32" x14ac:dyDescent="0.2">
      <c r="B15" s="78"/>
      <c r="C15" s="81"/>
      <c r="D15" s="84"/>
      <c r="F15" s="99" t="s">
        <v>14</v>
      </c>
      <c r="G15" s="2" t="str">
        <f>IFERROR(VLOOKUP(G14,Shift_Table,2,0),"")</f>
        <v/>
      </c>
      <c r="H15" s="3" t="str">
        <f>IFERROR(VLOOKUP(G14,Shift_Table,3,0),"")</f>
        <v/>
      </c>
      <c r="I15" s="4">
        <f>IF(G15&lt;&gt;"",HOUR(IF(H15&gt;G15,H15-G15,24+H15-G15))+MINUTE(IF(H15&gt;G15,H15-G15,24+H15-G15))/60,0)</f>
        <v>0</v>
      </c>
      <c r="J15" s="2" t="str">
        <f>IFERROR(VLOOKUP(J14,Shift_Table,2,0),"")</f>
        <v/>
      </c>
      <c r="K15" s="3" t="str">
        <f>IFERROR(VLOOKUP(J14,Shift_Table,3,0),"")</f>
        <v/>
      </c>
      <c r="L15" s="4">
        <f>IF(J15&lt;&gt;"",HOUR(IF(K15&gt;J15,K15-J15,24+K15-J15))+MINUTE(IF(K15&gt;J15,K15-J15,24+K15-J15))/60,0)</f>
        <v>0</v>
      </c>
      <c r="M15" s="2" t="str">
        <f>IFERROR(VLOOKUP(M14,Shift_Table,2,0),"")</f>
        <v/>
      </c>
      <c r="N15" s="3" t="str">
        <f>IFERROR(VLOOKUP(M14,Shift_Table,3,0),"")</f>
        <v/>
      </c>
      <c r="O15" s="4">
        <f>IF(M15&lt;&gt;"",HOUR(IF(N15&gt;M15,N15-M15,24+N15-M15))+MINUTE(IF(N15&gt;M15,N15-M15,24+N15-M15))/60,0)</f>
        <v>0</v>
      </c>
      <c r="P15" s="2" t="str">
        <f>IFERROR(VLOOKUP(P14,Shift_Table,2,0),"")</f>
        <v/>
      </c>
      <c r="Q15" s="3" t="str">
        <f>IFERROR(VLOOKUP(P14,Shift_Table,3,0),"")</f>
        <v/>
      </c>
      <c r="R15" s="4">
        <f>IF(P15&lt;&gt;"",HOUR(IF(Q15&gt;P15,Q15-P15,24+Q15-P15))+MINUTE(IF(Q15&gt;P15,Q15-P15,24+Q15-P15))/60,0)</f>
        <v>0</v>
      </c>
      <c r="S15" s="2" t="str">
        <f>IFERROR(VLOOKUP(S14,Shift_Table,2,0),"")</f>
        <v/>
      </c>
      <c r="T15" s="3" t="str">
        <f>IFERROR(VLOOKUP(S14,Shift_Table,3,0),"")</f>
        <v/>
      </c>
      <c r="U15" s="4">
        <f>IF(S15&lt;&gt;"",HOUR(IF(T15&gt;S15,T15-S15,24+T15-S15))+MINUTE(IF(T15&gt;S15,T15-S15,24+T15-S15))/60,0)</f>
        <v>0</v>
      </c>
      <c r="V15" s="2" t="str">
        <f>IFERROR(VLOOKUP(V14,Shift_Table,2,0),"")</f>
        <v/>
      </c>
      <c r="W15" s="3" t="str">
        <f>IFERROR(VLOOKUP(V14,Shift_Table,3,0),"")</f>
        <v/>
      </c>
      <c r="X15" s="4">
        <f>IF(V15&lt;&gt;"",HOUR(IF(W15&gt;V15,W15-V15,24+W15-V15))+MINUTE(IF(W15&gt;V15,W15-V15,24+W15-V15))/60,0)</f>
        <v>0</v>
      </c>
      <c r="Y15" s="2" t="str">
        <f>IFERROR(VLOOKUP(Y14,Shift_Table,2,0),"")</f>
        <v/>
      </c>
      <c r="Z15" s="3" t="str">
        <f>IFERROR(VLOOKUP(Y14,Shift_Table,3,0),"")</f>
        <v/>
      </c>
      <c r="AA15" s="18">
        <f>IF(Y15&lt;&gt;"",HOUR(IF(Z15&gt;Y15,Z15-Y15,24+Z15-Y15))+MINUTE(IF(Z15&gt;Y15,Z15-Y15,24+Z15-Y15))/60,0)</f>
        <v>0</v>
      </c>
      <c r="AB15" s="33"/>
      <c r="AC15" s="5">
        <f>SUM(I15,L15,O15,R15,U15,X15,AA15)</f>
        <v>0</v>
      </c>
      <c r="AD15" s="6">
        <f>IFERROR(D14*AC15,0)</f>
        <v>0</v>
      </c>
    </row>
    <row r="16" spans="2:32" x14ac:dyDescent="0.2">
      <c r="B16" s="79"/>
      <c r="C16" s="82"/>
      <c r="D16" s="85"/>
      <c r="F16" s="100" t="s">
        <v>15</v>
      </c>
      <c r="G16" s="46"/>
      <c r="H16" s="47"/>
      <c r="I16" s="48"/>
      <c r="J16" s="46"/>
      <c r="K16" s="47"/>
      <c r="L16" s="48"/>
      <c r="M16" s="46"/>
      <c r="N16" s="47"/>
      <c r="O16" s="48"/>
      <c r="P16" s="46"/>
      <c r="Q16" s="47"/>
      <c r="R16" s="48"/>
      <c r="S16" s="46"/>
      <c r="T16" s="47"/>
      <c r="U16" s="48">
        <f>IF(S16&lt;&gt;"",HOUR(IF(T16&gt;S16,T16-S16,24+T16-S16))+MINUTE(IF(T16&gt;S16,T16-S16,24+T16-S16))/60,0)</f>
        <v>0</v>
      </c>
      <c r="V16" s="46"/>
      <c r="W16" s="47"/>
      <c r="X16" s="48">
        <f>IF(V16&lt;&gt;"",HOUR(IF(W16&gt;V16,W16-V16,24+W16-V16))+MINUTE(IF(W16&gt;V16,W16-V16,24+W16-V16))/60,0)</f>
        <v>0</v>
      </c>
      <c r="Y16" s="46"/>
      <c r="Z16" s="47"/>
      <c r="AA16" s="20">
        <f>IF(Y16&lt;&gt;"",HOUR(IF(Z16&gt;Y16,Z16-Y16,24+Z16-Y16))+MINUTE(IF(Z16&gt;Y16,Z16-Y16,24+Z16-Y16))/60,0)</f>
        <v>0</v>
      </c>
      <c r="AB16" s="33"/>
      <c r="AC16" s="7">
        <f>SUM(I16,L16,O16,R16,U16,X16,AA16)</f>
        <v>0</v>
      </c>
      <c r="AD16" s="8">
        <f>IFERROR(D14*AC16,0)</f>
        <v>0</v>
      </c>
    </row>
    <row r="17" spans="2:30" x14ac:dyDescent="0.2">
      <c r="B17" s="77"/>
      <c r="C17" s="80" t="str">
        <f>IFERROR(VLOOKUP(B17,Employee_Table,2,0),"")</f>
        <v/>
      </c>
      <c r="D17" s="83" t="str">
        <f>IFERROR(VLOOKUP(B17,Employee_Table,3,0),"")</f>
        <v/>
      </c>
      <c r="F17" s="98" t="s">
        <v>16</v>
      </c>
      <c r="G17" s="73"/>
      <c r="H17" s="74"/>
      <c r="I17" s="45" t="s">
        <v>6</v>
      </c>
      <c r="J17" s="73"/>
      <c r="K17" s="74"/>
      <c r="L17" s="45" t="s">
        <v>6</v>
      </c>
      <c r="M17" s="73"/>
      <c r="N17" s="74"/>
      <c r="O17" s="45" t="s">
        <v>6</v>
      </c>
      <c r="P17" s="73"/>
      <c r="Q17" s="74"/>
      <c r="R17" s="45" t="s">
        <v>6</v>
      </c>
      <c r="S17" s="73"/>
      <c r="T17" s="74"/>
      <c r="U17" s="45" t="s">
        <v>6</v>
      </c>
      <c r="V17" s="73"/>
      <c r="W17" s="74"/>
      <c r="X17" s="45" t="s">
        <v>6</v>
      </c>
      <c r="Y17" s="73"/>
      <c r="Z17" s="74"/>
      <c r="AA17" s="19" t="s">
        <v>6</v>
      </c>
      <c r="AB17" s="33"/>
      <c r="AC17" s="75"/>
      <c r="AD17" s="76"/>
    </row>
    <row r="18" spans="2:30" x14ac:dyDescent="0.2">
      <c r="B18" s="78"/>
      <c r="C18" s="81"/>
      <c r="D18" s="84"/>
      <c r="F18" s="99" t="s">
        <v>14</v>
      </c>
      <c r="G18" s="2" t="str">
        <f>IFERROR(VLOOKUP(G17,Shift_Table,2,0),"")</f>
        <v/>
      </c>
      <c r="H18" s="3" t="str">
        <f>IFERROR(VLOOKUP(G17,Shift_Table,3,0),"")</f>
        <v/>
      </c>
      <c r="I18" s="4">
        <f>IF(G18&lt;&gt;"",HOUR(IF(H18&gt;G18,H18-G18,24+H18-G18))+MINUTE(IF(H18&gt;G18,H18-G18,24+H18-G18))/60,0)</f>
        <v>0</v>
      </c>
      <c r="J18" s="2" t="str">
        <f>IFERROR(VLOOKUP(J17,Shift_Table,2,0),"")</f>
        <v/>
      </c>
      <c r="K18" s="3" t="str">
        <f>IFERROR(VLOOKUP(J17,Shift_Table,3,0),"")</f>
        <v/>
      </c>
      <c r="L18" s="4">
        <f>IF(J18&lt;&gt;"",HOUR(IF(K18&gt;J18,K18-J18,24+K18-J18))+MINUTE(IF(K18&gt;J18,K18-J18,24+K18-J18))/60,0)</f>
        <v>0</v>
      </c>
      <c r="M18" s="2" t="str">
        <f>IFERROR(VLOOKUP(M17,Shift_Table,2,0),"")</f>
        <v/>
      </c>
      <c r="N18" s="3" t="str">
        <f>IFERROR(VLOOKUP(M17,Shift_Table,3,0),"")</f>
        <v/>
      </c>
      <c r="O18" s="4">
        <f>IF(M18&lt;&gt;"",HOUR(IF(N18&gt;M18,N18-M18,24+N18-M18))+MINUTE(IF(N18&gt;M18,N18-M18,24+N18-M18))/60,0)</f>
        <v>0</v>
      </c>
      <c r="P18" s="2" t="str">
        <f>IFERROR(VLOOKUP(P17,Shift_Table,2,0),"")</f>
        <v/>
      </c>
      <c r="Q18" s="3" t="str">
        <f>IFERROR(VLOOKUP(P17,Shift_Table,3,0),"")</f>
        <v/>
      </c>
      <c r="R18" s="4">
        <f>IF(P18&lt;&gt;"",HOUR(IF(Q18&gt;P18,Q18-P18,24+Q18-P18))+MINUTE(IF(Q18&gt;P18,Q18-P18,24+Q18-P18))/60,0)</f>
        <v>0</v>
      </c>
      <c r="S18" s="2" t="str">
        <f>IFERROR(VLOOKUP(S17,Shift_Table,2,0),"")</f>
        <v/>
      </c>
      <c r="T18" s="3" t="str">
        <f>IFERROR(VLOOKUP(S17,Shift_Table,3,0),"")</f>
        <v/>
      </c>
      <c r="U18" s="4">
        <f>IF(S18&lt;&gt;"",HOUR(IF(T18&gt;S18,T18-S18,24+T18-S18))+MINUTE(IF(T18&gt;S18,T18-S18,24+T18-S18))/60,0)</f>
        <v>0</v>
      </c>
      <c r="V18" s="2" t="str">
        <f>IFERROR(VLOOKUP(V17,Shift_Table,2,0),"")</f>
        <v/>
      </c>
      <c r="W18" s="3" t="str">
        <f>IFERROR(VLOOKUP(V17,Shift_Table,3,0),"")</f>
        <v/>
      </c>
      <c r="X18" s="4">
        <f>IF(V18&lt;&gt;"",HOUR(IF(W18&gt;V18,W18-V18,24+W18-V18))+MINUTE(IF(W18&gt;V18,W18-V18,24+W18-V18))/60,0)</f>
        <v>0</v>
      </c>
      <c r="Y18" s="2" t="str">
        <f>IFERROR(VLOOKUP(Y17,Shift_Table,2,0),"")</f>
        <v/>
      </c>
      <c r="Z18" s="3" t="str">
        <f>IFERROR(VLOOKUP(Y17,Shift_Table,3,0),"")</f>
        <v/>
      </c>
      <c r="AA18" s="18">
        <f>IF(Y18&lt;&gt;"",HOUR(IF(Z18&gt;Y18,Z18-Y18,24+Z18-Y18))+MINUTE(IF(Z18&gt;Y18,Z18-Y18,24+Z18-Y18))/60,0)</f>
        <v>0</v>
      </c>
      <c r="AB18" s="33"/>
      <c r="AC18" s="5">
        <f>SUM(I18,L18,O18,R18,U18,X18,AA18)</f>
        <v>0</v>
      </c>
      <c r="AD18" s="6">
        <f>IFERROR(D17*AC18,0)</f>
        <v>0</v>
      </c>
    </row>
    <row r="19" spans="2:30" x14ac:dyDescent="0.2">
      <c r="B19" s="79"/>
      <c r="C19" s="82"/>
      <c r="D19" s="85"/>
      <c r="F19" s="100" t="s">
        <v>15</v>
      </c>
      <c r="G19" s="46"/>
      <c r="H19" s="47"/>
      <c r="I19" s="48">
        <f>IF(G19&lt;&gt;"",HOUR(IF(H19&gt;G19,H19-G19,24+H19-G19))+MINUTE(IF(H19&gt;G19,H19-G19,24+H19-G19))/60,0)</f>
        <v>0</v>
      </c>
      <c r="J19" s="46"/>
      <c r="K19" s="47"/>
      <c r="L19" s="48">
        <f>IF(J19&lt;&gt;"",HOUR(IF(K19&gt;J19,K19-J19,24+K19-J19))+MINUTE(IF(K19&gt;J19,K19-J19,24+K19-J19))/60,0)</f>
        <v>0</v>
      </c>
      <c r="M19" s="46"/>
      <c r="N19" s="47"/>
      <c r="O19" s="48">
        <f>IF(M19&lt;&gt;"",HOUR(IF(N19&gt;M19,N19-M19,24+N19-M19))+MINUTE(IF(N19&gt;M19,N19-M19,24+N19-M19))/60,0)</f>
        <v>0</v>
      </c>
      <c r="P19" s="46"/>
      <c r="Q19" s="47"/>
      <c r="R19" s="48">
        <f>IF(P19&lt;&gt;"",HOUR(IF(Q19&gt;P19,Q19-P19,24+Q19-P19))+MINUTE(IF(Q19&gt;P19,Q19-P19,24+Q19-P19))/60,0)</f>
        <v>0</v>
      </c>
      <c r="S19" s="46"/>
      <c r="T19" s="47"/>
      <c r="U19" s="48">
        <f>IF(S19&lt;&gt;"",HOUR(IF(T19&gt;S19,T19-S19,24+T19-S19))+MINUTE(IF(T19&gt;S19,T19-S19,24+T19-S19))/60,0)</f>
        <v>0</v>
      </c>
      <c r="V19" s="46"/>
      <c r="W19" s="47"/>
      <c r="X19" s="48">
        <f>IF(V19&lt;&gt;"",HOUR(IF(W19&gt;V19,W19-V19,24+W19-V19))+MINUTE(IF(W19&gt;V19,W19-V19,24+W19-V19))/60,0)</f>
        <v>0</v>
      </c>
      <c r="Y19" s="46"/>
      <c r="Z19" s="47"/>
      <c r="AA19" s="20">
        <f>IF(Y19&lt;&gt;"",HOUR(IF(Z19&gt;Y19,Z19-Y19,24+Z19-Y19))+MINUTE(IF(Z19&gt;Y19,Z19-Y19,24+Z19-Y19))/60,0)</f>
        <v>0</v>
      </c>
      <c r="AB19" s="33"/>
      <c r="AC19" s="7">
        <f>SUM(I19,L19,O19,R19,U19,X19,AA19)</f>
        <v>0</v>
      </c>
      <c r="AD19" s="8">
        <f>IFERROR(D17*AC19,0)</f>
        <v>0</v>
      </c>
    </row>
    <row r="20" spans="2:30" x14ac:dyDescent="0.2">
      <c r="B20" s="77"/>
      <c r="C20" s="80" t="str">
        <f>IFERROR(VLOOKUP(B20,Employee_Table,2,0),"")</f>
        <v/>
      </c>
      <c r="D20" s="83" t="str">
        <f>IFERROR(VLOOKUP(B20,Employee_Table,3,0),"")</f>
        <v/>
      </c>
      <c r="F20" s="98" t="s">
        <v>16</v>
      </c>
      <c r="G20" s="73"/>
      <c r="H20" s="74"/>
      <c r="I20" s="45" t="s">
        <v>6</v>
      </c>
      <c r="J20" s="73"/>
      <c r="K20" s="74"/>
      <c r="L20" s="45" t="s">
        <v>6</v>
      </c>
      <c r="M20" s="73"/>
      <c r="N20" s="74"/>
      <c r="O20" s="45" t="s">
        <v>6</v>
      </c>
      <c r="P20" s="73"/>
      <c r="Q20" s="74"/>
      <c r="R20" s="45" t="s">
        <v>6</v>
      </c>
      <c r="S20" s="73"/>
      <c r="T20" s="74"/>
      <c r="U20" s="45" t="s">
        <v>6</v>
      </c>
      <c r="V20" s="73"/>
      <c r="W20" s="74"/>
      <c r="X20" s="45" t="s">
        <v>6</v>
      </c>
      <c r="Y20" s="73"/>
      <c r="Z20" s="74"/>
      <c r="AA20" s="19" t="s">
        <v>6</v>
      </c>
      <c r="AB20" s="33"/>
      <c r="AC20" s="75"/>
      <c r="AD20" s="76"/>
    </row>
    <row r="21" spans="2:30" x14ac:dyDescent="0.2">
      <c r="B21" s="78"/>
      <c r="C21" s="81"/>
      <c r="D21" s="84"/>
      <c r="F21" s="99" t="s">
        <v>14</v>
      </c>
      <c r="G21" s="2" t="str">
        <f>IFERROR(VLOOKUP(G20,Shift_Table,2,0),"")</f>
        <v/>
      </c>
      <c r="H21" s="3" t="str">
        <f>IFERROR(VLOOKUP(G20,Shift_Table,3,0),"")</f>
        <v/>
      </c>
      <c r="I21" s="4">
        <f>IF(G21&lt;&gt;"",HOUR(IF(H21&gt;G21,H21-G21,24+H21-G21))+MINUTE(IF(H21&gt;G21,H21-G21,24+H21-G21))/60,0)</f>
        <v>0</v>
      </c>
      <c r="J21" s="2" t="str">
        <f>IFERROR(VLOOKUP(J20,Shift_Table,2,0),"")</f>
        <v/>
      </c>
      <c r="K21" s="3" t="str">
        <f>IFERROR(VLOOKUP(J20,Shift_Table,3,0),"")</f>
        <v/>
      </c>
      <c r="L21" s="4">
        <f>IF(J21&lt;&gt;"",HOUR(IF(K21&gt;J21,K21-J21,24+K21-J21))+MINUTE(IF(K21&gt;J21,K21-J21,24+K21-J21))/60,0)</f>
        <v>0</v>
      </c>
      <c r="M21" s="2" t="str">
        <f>IFERROR(VLOOKUP(M20,Shift_Table,2,0),"")</f>
        <v/>
      </c>
      <c r="N21" s="3" t="str">
        <f>IFERROR(VLOOKUP(M20,Shift_Table,3,0),"")</f>
        <v/>
      </c>
      <c r="O21" s="4">
        <f>IF(M21&lt;&gt;"",HOUR(IF(N21&gt;M21,N21-M21,24+N21-M21))+MINUTE(IF(N21&gt;M21,N21-M21,24+N21-M21))/60,0)</f>
        <v>0</v>
      </c>
      <c r="P21" s="2" t="str">
        <f>IFERROR(VLOOKUP(P20,Shift_Table,2,0),"")</f>
        <v/>
      </c>
      <c r="Q21" s="3" t="str">
        <f>IFERROR(VLOOKUP(P20,Shift_Table,3,0),"")</f>
        <v/>
      </c>
      <c r="R21" s="4">
        <f>IF(P21&lt;&gt;"",HOUR(IF(Q21&gt;P21,Q21-P21,24+Q21-P21))+MINUTE(IF(Q21&gt;P21,Q21-P21,24+Q21-P21))/60,0)</f>
        <v>0</v>
      </c>
      <c r="S21" s="2" t="str">
        <f>IFERROR(VLOOKUP(S20,Shift_Table,2,0),"")</f>
        <v/>
      </c>
      <c r="T21" s="3" t="str">
        <f>IFERROR(VLOOKUP(S20,Shift_Table,3,0),"")</f>
        <v/>
      </c>
      <c r="U21" s="4">
        <f>IF(S21&lt;&gt;"",HOUR(IF(T21&gt;S21,T21-S21,24+T21-S21))+MINUTE(IF(T21&gt;S21,T21-S21,24+T21-S21))/60,0)</f>
        <v>0</v>
      </c>
      <c r="V21" s="2" t="str">
        <f>IFERROR(VLOOKUP(V20,Shift_Table,2,0),"")</f>
        <v/>
      </c>
      <c r="W21" s="3" t="str">
        <f>IFERROR(VLOOKUP(V20,Shift_Table,3,0),"")</f>
        <v/>
      </c>
      <c r="X21" s="4">
        <f>IF(V21&lt;&gt;"",HOUR(IF(W21&gt;V21,W21-V21,24+W21-V21))+MINUTE(IF(W21&gt;V21,W21-V21,24+W21-V21))/60,0)</f>
        <v>0</v>
      </c>
      <c r="Y21" s="2" t="str">
        <f>IFERROR(VLOOKUP(Y20,Shift_Table,2,0),"")</f>
        <v/>
      </c>
      <c r="Z21" s="3" t="str">
        <f>IFERROR(VLOOKUP(Y20,Shift_Table,3,0),"")</f>
        <v/>
      </c>
      <c r="AA21" s="18">
        <f>IF(Y21&lt;&gt;"",HOUR(IF(Z21&gt;Y21,Z21-Y21,24+Z21-Y21))+MINUTE(IF(Z21&gt;Y21,Z21-Y21,24+Z21-Y21))/60,0)</f>
        <v>0</v>
      </c>
      <c r="AB21" s="33"/>
      <c r="AC21" s="5">
        <f>SUM(I21,L21,O21,R21,U21,X21,AA21)</f>
        <v>0</v>
      </c>
      <c r="AD21" s="6">
        <f>IFERROR(D20*AC21,0)</f>
        <v>0</v>
      </c>
    </row>
    <row r="22" spans="2:30" x14ac:dyDescent="0.2">
      <c r="B22" s="79"/>
      <c r="C22" s="82"/>
      <c r="D22" s="85"/>
      <c r="F22" s="100" t="s">
        <v>15</v>
      </c>
      <c r="G22" s="46"/>
      <c r="H22" s="47"/>
      <c r="I22" s="48">
        <f>IF(G22&lt;&gt;"",HOUR(IF(H22&gt;G22,H22-G22,24+H22-G22))+MINUTE(IF(H22&gt;G22,H22-G22,24+H22-G22))/60,0)</f>
        <v>0</v>
      </c>
      <c r="J22" s="46"/>
      <c r="K22" s="47"/>
      <c r="L22" s="48">
        <f>IF(J22&lt;&gt;"",HOUR(IF(K22&gt;J22,K22-J22,24+K22-J22))+MINUTE(IF(K22&gt;J22,K22-J22,24+K22-J22))/60,0)</f>
        <v>0</v>
      </c>
      <c r="M22" s="46"/>
      <c r="N22" s="47"/>
      <c r="O22" s="48">
        <f>IF(M22&lt;&gt;"",HOUR(IF(N22&gt;M22,N22-M22,24+N22-M22))+MINUTE(IF(N22&gt;M22,N22-M22,24+N22-M22))/60,0)</f>
        <v>0</v>
      </c>
      <c r="P22" s="46"/>
      <c r="Q22" s="47"/>
      <c r="R22" s="48">
        <f>IF(P22&lt;&gt;"",HOUR(IF(Q22&gt;P22,Q22-P22,24+Q22-P22))+MINUTE(IF(Q22&gt;P22,Q22-P22,24+Q22-P22))/60,0)</f>
        <v>0</v>
      </c>
      <c r="S22" s="46"/>
      <c r="T22" s="47"/>
      <c r="U22" s="48">
        <f>IF(S22&lt;&gt;"",HOUR(IF(T22&gt;S22,T22-S22,24+T22-S22))+MINUTE(IF(T22&gt;S22,T22-S22,24+T22-S22))/60,0)</f>
        <v>0</v>
      </c>
      <c r="V22" s="46"/>
      <c r="W22" s="47"/>
      <c r="X22" s="48">
        <f>IF(V22&lt;&gt;"",HOUR(IF(W22&gt;V22,W22-V22,24+W22-V22))+MINUTE(IF(W22&gt;V22,W22-V22,24+W22-V22))/60,0)</f>
        <v>0</v>
      </c>
      <c r="Y22" s="46"/>
      <c r="Z22" s="47"/>
      <c r="AA22" s="20">
        <f>IF(Y22&lt;&gt;"",HOUR(IF(Z22&gt;Y22,Z22-Y22,24+Z22-Y22))+MINUTE(IF(Z22&gt;Y22,Z22-Y22,24+Z22-Y22))/60,0)</f>
        <v>0</v>
      </c>
      <c r="AB22" s="33"/>
      <c r="AC22" s="7">
        <f>SUM(I22,L22,O22,R22,U22,X22,AA22)</f>
        <v>0</v>
      </c>
      <c r="AD22" s="8">
        <f>IFERROR(D20*AC22,0)</f>
        <v>0</v>
      </c>
    </row>
    <row r="23" spans="2:30" x14ac:dyDescent="0.2">
      <c r="B23" s="77"/>
      <c r="C23" s="80" t="str">
        <f>IFERROR(VLOOKUP(B23,Employee_Table,2,0),"")</f>
        <v/>
      </c>
      <c r="D23" s="83" t="str">
        <f>IFERROR(VLOOKUP(B23,Employee_Table,3,0),"")</f>
        <v/>
      </c>
      <c r="F23" s="98" t="s">
        <v>16</v>
      </c>
      <c r="G23" s="73"/>
      <c r="H23" s="74"/>
      <c r="I23" s="45" t="s">
        <v>6</v>
      </c>
      <c r="J23" s="73"/>
      <c r="K23" s="74"/>
      <c r="L23" s="45" t="s">
        <v>6</v>
      </c>
      <c r="M23" s="73"/>
      <c r="N23" s="74"/>
      <c r="O23" s="45" t="s">
        <v>6</v>
      </c>
      <c r="P23" s="73"/>
      <c r="Q23" s="74"/>
      <c r="R23" s="45" t="s">
        <v>6</v>
      </c>
      <c r="S23" s="73"/>
      <c r="T23" s="74"/>
      <c r="U23" s="45" t="s">
        <v>6</v>
      </c>
      <c r="V23" s="73"/>
      <c r="W23" s="74"/>
      <c r="X23" s="45" t="s">
        <v>6</v>
      </c>
      <c r="Y23" s="73"/>
      <c r="Z23" s="74"/>
      <c r="AA23" s="19" t="s">
        <v>6</v>
      </c>
      <c r="AB23" s="33"/>
      <c r="AC23" s="75"/>
      <c r="AD23" s="76"/>
    </row>
    <row r="24" spans="2:30" x14ac:dyDescent="0.2">
      <c r="B24" s="78"/>
      <c r="C24" s="81"/>
      <c r="D24" s="84"/>
      <c r="F24" s="99" t="s">
        <v>14</v>
      </c>
      <c r="G24" s="2" t="str">
        <f>IFERROR(VLOOKUP(G23,Shift_Table,2,0),"")</f>
        <v/>
      </c>
      <c r="H24" s="3" t="str">
        <f>IFERROR(VLOOKUP(G23,Shift_Table,3,0),"")</f>
        <v/>
      </c>
      <c r="I24" s="4">
        <f>IF(G24&lt;&gt;"",HOUR(IF(H24&gt;G24,H24-G24,24+H24-G24))+MINUTE(IF(H24&gt;G24,H24-G24,24+H24-G24))/60,0)</f>
        <v>0</v>
      </c>
      <c r="J24" s="2" t="str">
        <f>IFERROR(VLOOKUP(J23,Shift_Table,2,0),"")</f>
        <v/>
      </c>
      <c r="K24" s="3" t="str">
        <f>IFERROR(VLOOKUP(J23,Shift_Table,3,0),"")</f>
        <v/>
      </c>
      <c r="L24" s="4">
        <f>IF(J24&lt;&gt;"",HOUR(IF(K24&gt;J24,K24-J24,24+K24-J24))+MINUTE(IF(K24&gt;J24,K24-J24,24+K24-J24))/60,0)</f>
        <v>0</v>
      </c>
      <c r="M24" s="2" t="str">
        <f>IFERROR(VLOOKUP(M23,Shift_Table,2,0),"")</f>
        <v/>
      </c>
      <c r="N24" s="3" t="str">
        <f>IFERROR(VLOOKUP(M23,Shift_Table,3,0),"")</f>
        <v/>
      </c>
      <c r="O24" s="4">
        <f>IF(M24&lt;&gt;"",HOUR(IF(N24&gt;M24,N24-M24,24+N24-M24))+MINUTE(IF(N24&gt;M24,N24-M24,24+N24-M24))/60,0)</f>
        <v>0</v>
      </c>
      <c r="P24" s="2" t="str">
        <f>IFERROR(VLOOKUP(P23,Shift_Table,2,0),"")</f>
        <v/>
      </c>
      <c r="Q24" s="3" t="str">
        <f>IFERROR(VLOOKUP(P23,Shift_Table,3,0),"")</f>
        <v/>
      </c>
      <c r="R24" s="4">
        <f>IF(P24&lt;&gt;"",HOUR(IF(Q24&gt;P24,Q24-P24,24+Q24-P24))+MINUTE(IF(Q24&gt;P24,Q24-P24,24+Q24-P24))/60,0)</f>
        <v>0</v>
      </c>
      <c r="S24" s="2" t="str">
        <f>IFERROR(VLOOKUP(S23,Shift_Table,2,0),"")</f>
        <v/>
      </c>
      <c r="T24" s="3" t="str">
        <f>IFERROR(VLOOKUP(S23,Shift_Table,3,0),"")</f>
        <v/>
      </c>
      <c r="U24" s="4">
        <f>IF(S24&lt;&gt;"",HOUR(IF(T24&gt;S24,T24-S24,24+T24-S24))+MINUTE(IF(T24&gt;S24,T24-S24,24+T24-S24))/60,0)</f>
        <v>0</v>
      </c>
      <c r="V24" s="2" t="str">
        <f>IFERROR(VLOOKUP(V23,Shift_Table,2,0),"")</f>
        <v/>
      </c>
      <c r="W24" s="3" t="str">
        <f>IFERROR(VLOOKUP(V23,Shift_Table,3,0),"")</f>
        <v/>
      </c>
      <c r="X24" s="4">
        <f>IF(V24&lt;&gt;"",HOUR(IF(W24&gt;V24,W24-V24,24+W24-V24))+MINUTE(IF(W24&gt;V24,W24-V24,24+W24-V24))/60,0)</f>
        <v>0</v>
      </c>
      <c r="Y24" s="2" t="str">
        <f>IFERROR(VLOOKUP(Y23,Shift_Table,2,0),"")</f>
        <v/>
      </c>
      <c r="Z24" s="3" t="str">
        <f>IFERROR(VLOOKUP(Y23,Shift_Table,3,0),"")</f>
        <v/>
      </c>
      <c r="AA24" s="18">
        <f>IF(Y24&lt;&gt;"",HOUR(IF(Z24&gt;Y24,Z24-Y24,24+Z24-Y24))+MINUTE(IF(Z24&gt;Y24,Z24-Y24,24+Z24-Y24))/60,0)</f>
        <v>0</v>
      </c>
      <c r="AB24" s="33"/>
      <c r="AC24" s="5">
        <f>SUM(I24,L24,O24,R24,U24,X24,AA24)</f>
        <v>0</v>
      </c>
      <c r="AD24" s="6">
        <f>IFERROR(D23*AC24,0)</f>
        <v>0</v>
      </c>
    </row>
    <row r="25" spans="2:30" x14ac:dyDescent="0.2">
      <c r="B25" s="79"/>
      <c r="C25" s="82"/>
      <c r="D25" s="85"/>
      <c r="F25" s="100" t="s">
        <v>15</v>
      </c>
      <c r="G25" s="46"/>
      <c r="H25" s="47"/>
      <c r="I25" s="48">
        <f>IF(G25&lt;&gt;"",HOUR(IF(H25&gt;G25,H25-G25,24+H25-G25))+MINUTE(IF(H25&gt;G25,H25-G25,24+H25-G25))/60,0)</f>
        <v>0</v>
      </c>
      <c r="J25" s="46"/>
      <c r="K25" s="47"/>
      <c r="L25" s="48">
        <f>IF(J25&lt;&gt;"",HOUR(IF(K25&gt;J25,K25-J25,24+K25-J25))+MINUTE(IF(K25&gt;J25,K25-J25,24+K25-J25))/60,0)</f>
        <v>0</v>
      </c>
      <c r="M25" s="46"/>
      <c r="N25" s="47"/>
      <c r="O25" s="48">
        <f>IF(M25&lt;&gt;"",HOUR(IF(N25&gt;M25,N25-M25,24+N25-M25))+MINUTE(IF(N25&gt;M25,N25-M25,24+N25-M25))/60,0)</f>
        <v>0</v>
      </c>
      <c r="P25" s="46"/>
      <c r="Q25" s="47"/>
      <c r="R25" s="48">
        <f>IF(P25&lt;&gt;"",HOUR(IF(Q25&gt;P25,Q25-P25,24+Q25-P25))+MINUTE(IF(Q25&gt;P25,Q25-P25,24+Q25-P25))/60,0)</f>
        <v>0</v>
      </c>
      <c r="S25" s="46"/>
      <c r="T25" s="47"/>
      <c r="U25" s="48">
        <f>IF(S25&lt;&gt;"",HOUR(IF(T25&gt;S25,T25-S25,24+T25-S25))+MINUTE(IF(T25&gt;S25,T25-S25,24+T25-S25))/60,0)</f>
        <v>0</v>
      </c>
      <c r="V25" s="46"/>
      <c r="W25" s="47"/>
      <c r="X25" s="48">
        <f>IF(V25&lt;&gt;"",HOUR(IF(W25&gt;V25,W25-V25,24+W25-V25))+MINUTE(IF(W25&gt;V25,W25-V25,24+W25-V25))/60,0)</f>
        <v>0</v>
      </c>
      <c r="Y25" s="46"/>
      <c r="Z25" s="47"/>
      <c r="AA25" s="20">
        <f>IF(Y25&lt;&gt;"",HOUR(IF(Z25&gt;Y25,Z25-Y25,24+Z25-Y25))+MINUTE(IF(Z25&gt;Y25,Z25-Y25,24+Z25-Y25))/60,0)</f>
        <v>0</v>
      </c>
      <c r="AB25" s="33"/>
      <c r="AC25" s="7">
        <f>SUM(I25,L25,O25,R25,U25,X25,AA25)</f>
        <v>0</v>
      </c>
      <c r="AD25" s="8">
        <f>IFERROR(D23*AC25,0)</f>
        <v>0</v>
      </c>
    </row>
    <row r="26" spans="2:30" x14ac:dyDescent="0.2">
      <c r="B26" s="77"/>
      <c r="C26" s="80" t="str">
        <f>IFERROR(VLOOKUP(B26,Employee_Table,2,0),"")</f>
        <v/>
      </c>
      <c r="D26" s="83" t="str">
        <f>IFERROR(VLOOKUP(B26,Employee_Table,3,0),"")</f>
        <v/>
      </c>
      <c r="F26" s="98" t="s">
        <v>16</v>
      </c>
      <c r="G26" s="73"/>
      <c r="H26" s="74"/>
      <c r="I26" s="45" t="s">
        <v>6</v>
      </c>
      <c r="J26" s="73"/>
      <c r="K26" s="74"/>
      <c r="L26" s="45" t="s">
        <v>6</v>
      </c>
      <c r="M26" s="73"/>
      <c r="N26" s="74"/>
      <c r="O26" s="45" t="s">
        <v>6</v>
      </c>
      <c r="P26" s="73"/>
      <c r="Q26" s="74"/>
      <c r="R26" s="45" t="s">
        <v>6</v>
      </c>
      <c r="S26" s="73"/>
      <c r="T26" s="74"/>
      <c r="U26" s="45" t="s">
        <v>6</v>
      </c>
      <c r="V26" s="73"/>
      <c r="W26" s="74"/>
      <c r="X26" s="45" t="s">
        <v>6</v>
      </c>
      <c r="Y26" s="73"/>
      <c r="Z26" s="74"/>
      <c r="AA26" s="19" t="s">
        <v>6</v>
      </c>
      <c r="AB26" s="33"/>
      <c r="AC26" s="75"/>
      <c r="AD26" s="76"/>
    </row>
    <row r="27" spans="2:30" x14ac:dyDescent="0.2">
      <c r="B27" s="78"/>
      <c r="C27" s="81"/>
      <c r="D27" s="84"/>
      <c r="F27" s="99" t="s">
        <v>14</v>
      </c>
      <c r="G27" s="2" t="str">
        <f>IFERROR(VLOOKUP(G26,Shift_Table,2,0),"")</f>
        <v/>
      </c>
      <c r="H27" s="3" t="str">
        <f>IFERROR(VLOOKUP(G26,Shift_Table,3,0),"")</f>
        <v/>
      </c>
      <c r="I27" s="4">
        <f>IF(G27&lt;&gt;"",HOUR(IF(H27&gt;G27,H27-G27,24+H27-G27))+MINUTE(IF(H27&gt;G27,H27-G27,24+H27-G27))/60,0)</f>
        <v>0</v>
      </c>
      <c r="J27" s="2" t="str">
        <f>IFERROR(VLOOKUP(J26,Shift_Table,2,0),"")</f>
        <v/>
      </c>
      <c r="K27" s="3" t="str">
        <f>IFERROR(VLOOKUP(J26,Shift_Table,3,0),"")</f>
        <v/>
      </c>
      <c r="L27" s="4">
        <f>IF(J27&lt;&gt;"",HOUR(IF(K27&gt;J27,K27-J27,24+K27-J27))+MINUTE(IF(K27&gt;J27,K27-J27,24+K27-J27))/60,0)</f>
        <v>0</v>
      </c>
      <c r="M27" s="2" t="str">
        <f>IFERROR(VLOOKUP(M26,Shift_Table,2,0),"")</f>
        <v/>
      </c>
      <c r="N27" s="3" t="str">
        <f>IFERROR(VLOOKUP(M26,Shift_Table,3,0),"")</f>
        <v/>
      </c>
      <c r="O27" s="4">
        <f>IF(M27&lt;&gt;"",HOUR(IF(N27&gt;M27,N27-M27,24+N27-M27))+MINUTE(IF(N27&gt;M27,N27-M27,24+N27-M27))/60,0)</f>
        <v>0</v>
      </c>
      <c r="P27" s="2" t="str">
        <f>IFERROR(VLOOKUP(P26,Shift_Table,2,0),"")</f>
        <v/>
      </c>
      <c r="Q27" s="3" t="str">
        <f>IFERROR(VLOOKUP(P26,Shift_Table,3,0),"")</f>
        <v/>
      </c>
      <c r="R27" s="4">
        <f>IF(P27&lt;&gt;"",HOUR(IF(Q27&gt;P27,Q27-P27,24+Q27-P27))+MINUTE(IF(Q27&gt;P27,Q27-P27,24+Q27-P27))/60,0)</f>
        <v>0</v>
      </c>
      <c r="S27" s="2" t="str">
        <f>IFERROR(VLOOKUP(S26,Shift_Table,2,0),"")</f>
        <v/>
      </c>
      <c r="T27" s="3" t="str">
        <f>IFERROR(VLOOKUP(S26,Shift_Table,3,0),"")</f>
        <v/>
      </c>
      <c r="U27" s="4">
        <f>IF(S27&lt;&gt;"",HOUR(IF(T27&gt;S27,T27-S27,24+T27-S27))+MINUTE(IF(T27&gt;S27,T27-S27,24+T27-S27))/60,0)</f>
        <v>0</v>
      </c>
      <c r="V27" s="2" t="str">
        <f>IFERROR(VLOOKUP(V26,Shift_Table,2,0),"")</f>
        <v/>
      </c>
      <c r="W27" s="3" t="str">
        <f>IFERROR(VLOOKUP(V26,Shift_Table,3,0),"")</f>
        <v/>
      </c>
      <c r="X27" s="4">
        <f>IF(V27&lt;&gt;"",HOUR(IF(W27&gt;V27,W27-V27,24+W27-V27))+MINUTE(IF(W27&gt;V27,W27-V27,24+W27-V27))/60,0)</f>
        <v>0</v>
      </c>
      <c r="Y27" s="2" t="str">
        <f>IFERROR(VLOOKUP(Y26,Shift_Table,2,0),"")</f>
        <v/>
      </c>
      <c r="Z27" s="3" t="str">
        <f>IFERROR(VLOOKUP(Y26,Shift_Table,3,0),"")</f>
        <v/>
      </c>
      <c r="AA27" s="18">
        <f>IF(Y27&lt;&gt;"",HOUR(IF(Z27&gt;Y27,Z27-Y27,24+Z27-Y27))+MINUTE(IF(Z27&gt;Y27,Z27-Y27,24+Z27-Y27))/60,0)</f>
        <v>0</v>
      </c>
      <c r="AB27" s="33"/>
      <c r="AC27" s="5">
        <f>SUM(I27,L27,O27,R27,U27,X27,AA27)</f>
        <v>0</v>
      </c>
      <c r="AD27" s="6">
        <f>IFERROR(D26*AC27,0)</f>
        <v>0</v>
      </c>
    </row>
    <row r="28" spans="2:30" x14ac:dyDescent="0.2">
      <c r="B28" s="79"/>
      <c r="C28" s="82"/>
      <c r="D28" s="85"/>
      <c r="F28" s="100" t="s">
        <v>15</v>
      </c>
      <c r="G28" s="46"/>
      <c r="H28" s="47"/>
      <c r="I28" s="48">
        <f>IF(G28&lt;&gt;"",HOUR(IF(H28&gt;G28,H28-G28,24+H28-G28))+MINUTE(IF(H28&gt;G28,H28-G28,24+H28-G28))/60,0)</f>
        <v>0</v>
      </c>
      <c r="J28" s="46"/>
      <c r="K28" s="47"/>
      <c r="L28" s="48">
        <f>IF(J28&lt;&gt;"",HOUR(IF(K28&gt;J28,K28-J28,24+K28-J28))+MINUTE(IF(K28&gt;J28,K28-J28,24+K28-J28))/60,0)</f>
        <v>0</v>
      </c>
      <c r="M28" s="46"/>
      <c r="N28" s="47"/>
      <c r="O28" s="48">
        <f>IF(M28&lt;&gt;"",HOUR(IF(N28&gt;M28,N28-M28,24+N28-M28))+MINUTE(IF(N28&gt;M28,N28-M28,24+N28-M28))/60,0)</f>
        <v>0</v>
      </c>
      <c r="P28" s="46"/>
      <c r="Q28" s="47"/>
      <c r="R28" s="48">
        <f>IF(P28&lt;&gt;"",HOUR(IF(Q28&gt;P28,Q28-P28,24+Q28-P28))+MINUTE(IF(Q28&gt;P28,Q28-P28,24+Q28-P28))/60,0)</f>
        <v>0</v>
      </c>
      <c r="S28" s="46"/>
      <c r="T28" s="47"/>
      <c r="U28" s="48">
        <f>IF(S28&lt;&gt;"",HOUR(IF(T28&gt;S28,T28-S28,24+T28-S28))+MINUTE(IF(T28&gt;S28,T28-S28,24+T28-S28))/60,0)</f>
        <v>0</v>
      </c>
      <c r="V28" s="46"/>
      <c r="W28" s="47"/>
      <c r="X28" s="48">
        <f>IF(V28&lt;&gt;"",HOUR(IF(W28&gt;V28,W28-V28,24+W28-V28))+MINUTE(IF(W28&gt;V28,W28-V28,24+W28-V28))/60,0)</f>
        <v>0</v>
      </c>
      <c r="Y28" s="46"/>
      <c r="Z28" s="47"/>
      <c r="AA28" s="20">
        <f>IF(Y28&lt;&gt;"",HOUR(IF(Z28&gt;Y28,Z28-Y28,24+Z28-Y28))+MINUTE(IF(Z28&gt;Y28,Z28-Y28,24+Z28-Y28))/60,0)</f>
        <v>0</v>
      </c>
      <c r="AB28" s="33"/>
      <c r="AC28" s="7">
        <f>SUM(I28,L28,O28,R28,U28,X28,AA28)</f>
        <v>0</v>
      </c>
      <c r="AD28" s="8">
        <f>IFERROR(D26*AC28,0)</f>
        <v>0</v>
      </c>
    </row>
    <row r="29" spans="2:30" x14ac:dyDescent="0.2">
      <c r="B29" s="77"/>
      <c r="C29" s="80" t="str">
        <f>IFERROR(VLOOKUP(B29,Employee_Table,2,0),"")</f>
        <v/>
      </c>
      <c r="D29" s="83" t="str">
        <f>IFERROR(VLOOKUP(B29,Employee_Table,3,0),"")</f>
        <v/>
      </c>
      <c r="F29" s="98" t="s">
        <v>16</v>
      </c>
      <c r="G29" s="73"/>
      <c r="H29" s="74"/>
      <c r="I29" s="45" t="s">
        <v>6</v>
      </c>
      <c r="J29" s="73"/>
      <c r="K29" s="74"/>
      <c r="L29" s="45" t="s">
        <v>6</v>
      </c>
      <c r="M29" s="73"/>
      <c r="N29" s="74"/>
      <c r="O29" s="45" t="s">
        <v>6</v>
      </c>
      <c r="P29" s="73"/>
      <c r="Q29" s="74"/>
      <c r="R29" s="45" t="s">
        <v>6</v>
      </c>
      <c r="S29" s="73"/>
      <c r="T29" s="74"/>
      <c r="U29" s="45" t="s">
        <v>6</v>
      </c>
      <c r="V29" s="73"/>
      <c r="W29" s="74"/>
      <c r="X29" s="45" t="s">
        <v>6</v>
      </c>
      <c r="Y29" s="73"/>
      <c r="Z29" s="74"/>
      <c r="AA29" s="19" t="s">
        <v>6</v>
      </c>
      <c r="AB29" s="33"/>
      <c r="AC29" s="75"/>
      <c r="AD29" s="76"/>
    </row>
    <row r="30" spans="2:30" x14ac:dyDescent="0.2">
      <c r="B30" s="78"/>
      <c r="C30" s="81"/>
      <c r="D30" s="84"/>
      <c r="F30" s="99" t="s">
        <v>14</v>
      </c>
      <c r="G30" s="2" t="str">
        <f>IFERROR(VLOOKUP(G29,Shift_Table,2,0),"")</f>
        <v/>
      </c>
      <c r="H30" s="3" t="str">
        <f>IFERROR(VLOOKUP(G29,Shift_Table,3,0),"")</f>
        <v/>
      </c>
      <c r="I30" s="4">
        <f>IF(G30&lt;&gt;"",HOUR(IF(H30&gt;G30,H30-G30,24+H30-G30))+MINUTE(IF(H30&gt;G30,H30-G30,24+H30-G30))/60,0)</f>
        <v>0</v>
      </c>
      <c r="J30" s="2" t="str">
        <f>IFERROR(VLOOKUP(J29,Shift_Table,2,0),"")</f>
        <v/>
      </c>
      <c r="K30" s="3" t="str">
        <f>IFERROR(VLOOKUP(J29,Shift_Table,3,0),"")</f>
        <v/>
      </c>
      <c r="L30" s="4">
        <f>IF(J30&lt;&gt;"",HOUR(IF(K30&gt;J30,K30-J30,24+K30-J30))+MINUTE(IF(K30&gt;J30,K30-J30,24+K30-J30))/60,0)</f>
        <v>0</v>
      </c>
      <c r="M30" s="2" t="str">
        <f>IFERROR(VLOOKUP(M29,Shift_Table,2,0),"")</f>
        <v/>
      </c>
      <c r="N30" s="3" t="str">
        <f>IFERROR(VLOOKUP(M29,Shift_Table,3,0),"")</f>
        <v/>
      </c>
      <c r="O30" s="4">
        <f>IF(M30&lt;&gt;"",HOUR(IF(N30&gt;M30,N30-M30,24+N30-M30))+MINUTE(IF(N30&gt;M30,N30-M30,24+N30-M30))/60,0)</f>
        <v>0</v>
      </c>
      <c r="P30" s="2" t="str">
        <f>IFERROR(VLOOKUP(P29,Shift_Table,2,0),"")</f>
        <v/>
      </c>
      <c r="Q30" s="3" t="str">
        <f>IFERROR(VLOOKUP(P29,Shift_Table,3,0),"")</f>
        <v/>
      </c>
      <c r="R30" s="4">
        <f>IF(P30&lt;&gt;"",HOUR(IF(Q30&gt;P30,Q30-P30,24+Q30-P30))+MINUTE(IF(Q30&gt;P30,Q30-P30,24+Q30-P30))/60,0)</f>
        <v>0</v>
      </c>
      <c r="S30" s="2" t="str">
        <f>IFERROR(VLOOKUP(S29,Shift_Table,2,0),"")</f>
        <v/>
      </c>
      <c r="T30" s="3" t="str">
        <f>IFERROR(VLOOKUP(S29,Shift_Table,3,0),"")</f>
        <v/>
      </c>
      <c r="U30" s="4">
        <f>IF(S30&lt;&gt;"",HOUR(IF(T30&gt;S30,T30-S30,24+T30-S30))+MINUTE(IF(T30&gt;S30,T30-S30,24+T30-S30))/60,0)</f>
        <v>0</v>
      </c>
      <c r="V30" s="2" t="str">
        <f>IFERROR(VLOOKUP(V29,Shift_Table,2,0),"")</f>
        <v/>
      </c>
      <c r="W30" s="3" t="str">
        <f>IFERROR(VLOOKUP(V29,Shift_Table,3,0),"")</f>
        <v/>
      </c>
      <c r="X30" s="4">
        <f>IF(V30&lt;&gt;"",HOUR(IF(W30&gt;V30,W30-V30,24+W30-V30))+MINUTE(IF(W30&gt;V30,W30-V30,24+W30-V30))/60,0)</f>
        <v>0</v>
      </c>
      <c r="Y30" s="2" t="str">
        <f>IFERROR(VLOOKUP(Y29,Shift_Table,2,0),"")</f>
        <v/>
      </c>
      <c r="Z30" s="3" t="str">
        <f>IFERROR(VLOOKUP(Y29,Shift_Table,3,0),"")</f>
        <v/>
      </c>
      <c r="AA30" s="18">
        <f>IF(Y30&lt;&gt;"",HOUR(IF(Z30&gt;Y30,Z30-Y30,24+Z30-Y30))+MINUTE(IF(Z30&gt;Y30,Z30-Y30,24+Z30-Y30))/60,0)</f>
        <v>0</v>
      </c>
      <c r="AB30" s="33"/>
      <c r="AC30" s="5">
        <f>SUM(I30,L30,O30,R30,U30,X30,AA30)</f>
        <v>0</v>
      </c>
      <c r="AD30" s="6">
        <f>IFERROR(D29*AC30,0)</f>
        <v>0</v>
      </c>
    </row>
    <row r="31" spans="2:30" x14ac:dyDescent="0.2">
      <c r="B31" s="79"/>
      <c r="C31" s="82"/>
      <c r="D31" s="85"/>
      <c r="F31" s="100" t="s">
        <v>15</v>
      </c>
      <c r="G31" s="46"/>
      <c r="H31" s="47"/>
      <c r="I31" s="48">
        <f>IF(G31&lt;&gt;"",HOUR(IF(H31&gt;G31,H31-G31,24+H31-G31))+MINUTE(IF(H31&gt;G31,H31-G31,24+H31-G31))/60,0)</f>
        <v>0</v>
      </c>
      <c r="J31" s="46"/>
      <c r="K31" s="47"/>
      <c r="L31" s="48">
        <f>IF(J31&lt;&gt;"",HOUR(IF(K31&gt;J31,K31-J31,24+K31-J31))+MINUTE(IF(K31&gt;J31,K31-J31,24+K31-J31))/60,0)</f>
        <v>0</v>
      </c>
      <c r="M31" s="46"/>
      <c r="N31" s="47"/>
      <c r="O31" s="48">
        <f>IF(M31&lt;&gt;"",HOUR(IF(N31&gt;M31,N31-M31,24+N31-M31))+MINUTE(IF(N31&gt;M31,N31-M31,24+N31-M31))/60,0)</f>
        <v>0</v>
      </c>
      <c r="P31" s="46"/>
      <c r="Q31" s="47"/>
      <c r="R31" s="48">
        <f>IF(P31&lt;&gt;"",HOUR(IF(Q31&gt;P31,Q31-P31,24+Q31-P31))+MINUTE(IF(Q31&gt;P31,Q31-P31,24+Q31-P31))/60,0)</f>
        <v>0</v>
      </c>
      <c r="S31" s="46"/>
      <c r="T31" s="47"/>
      <c r="U31" s="48">
        <f>IF(S31&lt;&gt;"",HOUR(IF(T31&gt;S31,T31-S31,24+T31-S31))+MINUTE(IF(T31&gt;S31,T31-S31,24+T31-S31))/60,0)</f>
        <v>0</v>
      </c>
      <c r="V31" s="46"/>
      <c r="W31" s="47"/>
      <c r="X31" s="48">
        <f>IF(V31&lt;&gt;"",HOUR(IF(W31&gt;V31,W31-V31,24+W31-V31))+MINUTE(IF(W31&gt;V31,W31-V31,24+W31-V31))/60,0)</f>
        <v>0</v>
      </c>
      <c r="Y31" s="46"/>
      <c r="Z31" s="47"/>
      <c r="AA31" s="20">
        <f>IF(Y31&lt;&gt;"",HOUR(IF(Z31&gt;Y31,Z31-Y31,24+Z31-Y31))+MINUTE(IF(Z31&gt;Y31,Z31-Y31,24+Z31-Y31))/60,0)</f>
        <v>0</v>
      </c>
      <c r="AB31" s="33"/>
      <c r="AC31" s="7">
        <f>SUM(I31,L31,O31,R31,U31,X31,AA31)</f>
        <v>0</v>
      </c>
      <c r="AD31" s="8">
        <f>IFERROR(D29*AC31,0)</f>
        <v>0</v>
      </c>
    </row>
    <row r="32" spans="2:30" x14ac:dyDescent="0.2">
      <c r="B32" s="77"/>
      <c r="C32" s="80" t="str">
        <f>IFERROR(VLOOKUP(B32,Employee_Table,2,0),"")</f>
        <v/>
      </c>
      <c r="D32" s="83" t="str">
        <f>IFERROR(VLOOKUP(B32,Employee_Table,3,0),"")</f>
        <v/>
      </c>
      <c r="F32" s="98" t="s">
        <v>16</v>
      </c>
      <c r="G32" s="73"/>
      <c r="H32" s="74"/>
      <c r="I32" s="45" t="s">
        <v>6</v>
      </c>
      <c r="J32" s="73"/>
      <c r="K32" s="74"/>
      <c r="L32" s="45" t="s">
        <v>6</v>
      </c>
      <c r="M32" s="73"/>
      <c r="N32" s="74"/>
      <c r="O32" s="45" t="s">
        <v>6</v>
      </c>
      <c r="P32" s="73"/>
      <c r="Q32" s="74"/>
      <c r="R32" s="45" t="s">
        <v>6</v>
      </c>
      <c r="S32" s="73"/>
      <c r="T32" s="74"/>
      <c r="U32" s="45" t="s">
        <v>6</v>
      </c>
      <c r="V32" s="73"/>
      <c r="W32" s="74"/>
      <c r="X32" s="45" t="s">
        <v>6</v>
      </c>
      <c r="Y32" s="73"/>
      <c r="Z32" s="74"/>
      <c r="AA32" s="19" t="s">
        <v>6</v>
      </c>
      <c r="AB32" s="33"/>
      <c r="AC32" s="75"/>
      <c r="AD32" s="76"/>
    </row>
    <row r="33" spans="2:30" x14ac:dyDescent="0.2">
      <c r="B33" s="78"/>
      <c r="C33" s="81"/>
      <c r="D33" s="84"/>
      <c r="F33" s="99" t="s">
        <v>14</v>
      </c>
      <c r="G33" s="2" t="str">
        <f>IFERROR(VLOOKUP(G32,Shift_Table,2,0),"")</f>
        <v/>
      </c>
      <c r="H33" s="3" t="str">
        <f>IFERROR(VLOOKUP(G32,Shift_Table,3,0),"")</f>
        <v/>
      </c>
      <c r="I33" s="4">
        <f>IF(G33&lt;&gt;"",HOUR(IF(H33&gt;G33,H33-G33,24+H33-G33))+MINUTE(IF(H33&gt;G33,H33-G33,24+H33-G33))/60,0)</f>
        <v>0</v>
      </c>
      <c r="J33" s="2" t="str">
        <f>IFERROR(VLOOKUP(J32,Shift_Table,2,0),"")</f>
        <v/>
      </c>
      <c r="K33" s="3" t="str">
        <f>IFERROR(VLOOKUP(J32,Shift_Table,3,0),"")</f>
        <v/>
      </c>
      <c r="L33" s="4">
        <f>IF(J33&lt;&gt;"",HOUR(IF(K33&gt;J33,K33-J33,24+K33-J33))+MINUTE(IF(K33&gt;J33,K33-J33,24+K33-J33))/60,0)</f>
        <v>0</v>
      </c>
      <c r="M33" s="2" t="str">
        <f>IFERROR(VLOOKUP(M32,Shift_Table,2,0),"")</f>
        <v/>
      </c>
      <c r="N33" s="3" t="str">
        <f>IFERROR(VLOOKUP(M32,Shift_Table,3,0),"")</f>
        <v/>
      </c>
      <c r="O33" s="4">
        <f>IF(M33&lt;&gt;"",HOUR(IF(N33&gt;M33,N33-M33,24+N33-M33))+MINUTE(IF(N33&gt;M33,N33-M33,24+N33-M33))/60,0)</f>
        <v>0</v>
      </c>
      <c r="P33" s="2" t="str">
        <f>IFERROR(VLOOKUP(P32,Shift_Table,2,0),"")</f>
        <v/>
      </c>
      <c r="Q33" s="3" t="str">
        <f>IFERROR(VLOOKUP(P32,Shift_Table,3,0),"")</f>
        <v/>
      </c>
      <c r="R33" s="4">
        <f>IF(P33&lt;&gt;"",HOUR(IF(Q33&gt;P33,Q33-P33,24+Q33-P33))+MINUTE(IF(Q33&gt;P33,Q33-P33,24+Q33-P33))/60,0)</f>
        <v>0</v>
      </c>
      <c r="S33" s="2" t="str">
        <f>IFERROR(VLOOKUP(S32,Shift_Table,2,0),"")</f>
        <v/>
      </c>
      <c r="T33" s="3" t="str">
        <f>IFERROR(VLOOKUP(S32,Shift_Table,3,0),"")</f>
        <v/>
      </c>
      <c r="U33" s="4">
        <f>IF(S33&lt;&gt;"",HOUR(IF(T33&gt;S33,T33-S33,24+T33-S33))+MINUTE(IF(T33&gt;S33,T33-S33,24+T33-S33))/60,0)</f>
        <v>0</v>
      </c>
      <c r="V33" s="2" t="str">
        <f>IFERROR(VLOOKUP(V32,Shift_Table,2,0),"")</f>
        <v/>
      </c>
      <c r="W33" s="3" t="str">
        <f>IFERROR(VLOOKUP(V32,Shift_Table,3,0),"")</f>
        <v/>
      </c>
      <c r="X33" s="4">
        <f>IF(V33&lt;&gt;"",HOUR(IF(W33&gt;V33,W33-V33,24+W33-V33))+MINUTE(IF(W33&gt;V33,W33-V33,24+W33-V33))/60,0)</f>
        <v>0</v>
      </c>
      <c r="Y33" s="2" t="str">
        <f>IFERROR(VLOOKUP(Y32,Shift_Table,2,0),"")</f>
        <v/>
      </c>
      <c r="Z33" s="3" t="str">
        <f>IFERROR(VLOOKUP(Y32,Shift_Table,3,0),"")</f>
        <v/>
      </c>
      <c r="AA33" s="18">
        <f>IF(Y33&lt;&gt;"",HOUR(IF(Z33&gt;Y33,Z33-Y33,24+Z33-Y33))+MINUTE(IF(Z33&gt;Y33,Z33-Y33,24+Z33-Y33))/60,0)</f>
        <v>0</v>
      </c>
      <c r="AB33" s="33"/>
      <c r="AC33" s="5">
        <f>SUM(I33,L33,O33,R33,U33,X33,AA33)</f>
        <v>0</v>
      </c>
      <c r="AD33" s="6">
        <f>IFERROR(D32*AC33,0)</f>
        <v>0</v>
      </c>
    </row>
    <row r="34" spans="2:30" x14ac:dyDescent="0.2">
      <c r="B34" s="79"/>
      <c r="C34" s="82"/>
      <c r="D34" s="85"/>
      <c r="F34" s="100" t="s">
        <v>15</v>
      </c>
      <c r="G34" s="46"/>
      <c r="H34" s="47"/>
      <c r="I34" s="48">
        <f>IF(G34&lt;&gt;"",HOUR(IF(H34&gt;G34,H34-G34,24+H34-G34))+MINUTE(IF(H34&gt;G34,H34-G34,24+H34-G34))/60,0)</f>
        <v>0</v>
      </c>
      <c r="J34" s="46"/>
      <c r="K34" s="47"/>
      <c r="L34" s="48">
        <f>IF(J34&lt;&gt;"",HOUR(IF(K34&gt;J34,K34-J34,24+K34-J34))+MINUTE(IF(K34&gt;J34,K34-J34,24+K34-J34))/60,0)</f>
        <v>0</v>
      </c>
      <c r="M34" s="46"/>
      <c r="N34" s="47"/>
      <c r="O34" s="48">
        <f>IF(M34&lt;&gt;"",HOUR(IF(N34&gt;M34,N34-M34,24+N34-M34))+MINUTE(IF(N34&gt;M34,N34-M34,24+N34-M34))/60,0)</f>
        <v>0</v>
      </c>
      <c r="P34" s="46"/>
      <c r="Q34" s="47"/>
      <c r="R34" s="48">
        <f>IF(P34&lt;&gt;"",HOUR(IF(Q34&gt;P34,Q34-P34,24+Q34-P34))+MINUTE(IF(Q34&gt;P34,Q34-P34,24+Q34-P34))/60,0)</f>
        <v>0</v>
      </c>
      <c r="S34" s="46"/>
      <c r="T34" s="47"/>
      <c r="U34" s="48">
        <f>IF(S34&lt;&gt;"",HOUR(IF(T34&gt;S34,T34-S34,24+T34-S34))+MINUTE(IF(T34&gt;S34,T34-S34,24+T34-S34))/60,0)</f>
        <v>0</v>
      </c>
      <c r="V34" s="46"/>
      <c r="W34" s="47"/>
      <c r="X34" s="48">
        <f>IF(V34&lt;&gt;"",HOUR(IF(W34&gt;V34,W34-V34,24+W34-V34))+MINUTE(IF(W34&gt;V34,W34-V34,24+W34-V34))/60,0)</f>
        <v>0</v>
      </c>
      <c r="Y34" s="46"/>
      <c r="Z34" s="47"/>
      <c r="AA34" s="20">
        <f>IF(Y34&lt;&gt;"",HOUR(IF(Z34&gt;Y34,Z34-Y34,24+Z34-Y34))+MINUTE(IF(Z34&gt;Y34,Z34-Y34,24+Z34-Y34))/60,0)</f>
        <v>0</v>
      </c>
      <c r="AB34" s="33"/>
      <c r="AC34" s="7">
        <f>SUM(I34,L34,O34,R34,U34,X34,AA34)</f>
        <v>0</v>
      </c>
      <c r="AD34" s="8">
        <f>IFERROR(D32*AC34,0)</f>
        <v>0</v>
      </c>
    </row>
    <row r="35" spans="2:30" x14ac:dyDescent="0.2">
      <c r="B35" s="77"/>
      <c r="C35" s="80" t="str">
        <f>IFERROR(VLOOKUP(B35,Employee_Table,2,0),"")</f>
        <v/>
      </c>
      <c r="D35" s="83" t="str">
        <f>IFERROR(VLOOKUP(B35,Employee_Table,3,0),"")</f>
        <v/>
      </c>
      <c r="F35" s="98" t="s">
        <v>16</v>
      </c>
      <c r="G35" s="73"/>
      <c r="H35" s="74"/>
      <c r="I35" s="45" t="s">
        <v>6</v>
      </c>
      <c r="J35" s="73"/>
      <c r="K35" s="74"/>
      <c r="L35" s="45" t="s">
        <v>6</v>
      </c>
      <c r="M35" s="73"/>
      <c r="N35" s="74"/>
      <c r="O35" s="45" t="s">
        <v>6</v>
      </c>
      <c r="P35" s="73"/>
      <c r="Q35" s="74"/>
      <c r="R35" s="45" t="s">
        <v>6</v>
      </c>
      <c r="S35" s="73"/>
      <c r="T35" s="74"/>
      <c r="U35" s="45" t="s">
        <v>6</v>
      </c>
      <c r="V35" s="73"/>
      <c r="W35" s="74"/>
      <c r="X35" s="45" t="s">
        <v>6</v>
      </c>
      <c r="Y35" s="73"/>
      <c r="Z35" s="74"/>
      <c r="AA35" s="19" t="s">
        <v>6</v>
      </c>
      <c r="AB35" s="33"/>
      <c r="AC35" s="75"/>
      <c r="AD35" s="76"/>
    </row>
    <row r="36" spans="2:30" x14ac:dyDescent="0.2">
      <c r="B36" s="78"/>
      <c r="C36" s="81"/>
      <c r="D36" s="84"/>
      <c r="F36" s="99" t="s">
        <v>14</v>
      </c>
      <c r="G36" s="2" t="str">
        <f>IFERROR(VLOOKUP(G35,Shift_Table,2,0),"")</f>
        <v/>
      </c>
      <c r="H36" s="3" t="str">
        <f>IFERROR(VLOOKUP(G35,Shift_Table,3,0),"")</f>
        <v/>
      </c>
      <c r="I36" s="4">
        <f>IF(G36&lt;&gt;"",HOUR(IF(H36&gt;G36,H36-G36,24+H36-G36))+MINUTE(IF(H36&gt;G36,H36-G36,24+H36-G36))/60,0)</f>
        <v>0</v>
      </c>
      <c r="J36" s="2" t="str">
        <f>IFERROR(VLOOKUP(J35,Shift_Table,2,0),"")</f>
        <v/>
      </c>
      <c r="K36" s="3" t="str">
        <f>IFERROR(VLOOKUP(J35,Shift_Table,3,0),"")</f>
        <v/>
      </c>
      <c r="L36" s="4">
        <f>IF(J36&lt;&gt;"",HOUR(IF(K36&gt;J36,K36-J36,24+K36-J36))+MINUTE(IF(K36&gt;J36,K36-J36,24+K36-J36))/60,0)</f>
        <v>0</v>
      </c>
      <c r="M36" s="2" t="str">
        <f>IFERROR(VLOOKUP(M35,Shift_Table,2,0),"")</f>
        <v/>
      </c>
      <c r="N36" s="3" t="str">
        <f>IFERROR(VLOOKUP(M35,Shift_Table,3,0),"")</f>
        <v/>
      </c>
      <c r="O36" s="4">
        <f>IF(M36&lt;&gt;"",HOUR(IF(N36&gt;M36,N36-M36,24+N36-M36))+MINUTE(IF(N36&gt;M36,N36-M36,24+N36-M36))/60,0)</f>
        <v>0</v>
      </c>
      <c r="P36" s="2" t="str">
        <f>IFERROR(VLOOKUP(P35,Shift_Table,2,0),"")</f>
        <v/>
      </c>
      <c r="Q36" s="3" t="str">
        <f>IFERROR(VLOOKUP(P35,Shift_Table,3,0),"")</f>
        <v/>
      </c>
      <c r="R36" s="4">
        <f>IF(P36&lt;&gt;"",HOUR(IF(Q36&gt;P36,Q36-P36,24+Q36-P36))+MINUTE(IF(Q36&gt;P36,Q36-P36,24+Q36-P36))/60,0)</f>
        <v>0</v>
      </c>
      <c r="S36" s="2" t="str">
        <f>IFERROR(VLOOKUP(S35,Shift_Table,2,0),"")</f>
        <v/>
      </c>
      <c r="T36" s="3" t="str">
        <f>IFERROR(VLOOKUP(S35,Shift_Table,3,0),"")</f>
        <v/>
      </c>
      <c r="U36" s="4">
        <f>IF(S36&lt;&gt;"",HOUR(IF(T36&gt;S36,T36-S36,24+T36-S36))+MINUTE(IF(T36&gt;S36,T36-S36,24+T36-S36))/60,0)</f>
        <v>0</v>
      </c>
      <c r="V36" s="2" t="str">
        <f>IFERROR(VLOOKUP(V35,Shift_Table,2,0),"")</f>
        <v/>
      </c>
      <c r="W36" s="3" t="str">
        <f>IFERROR(VLOOKUP(V35,Shift_Table,3,0),"")</f>
        <v/>
      </c>
      <c r="X36" s="4">
        <f>IF(V36&lt;&gt;"",HOUR(IF(W36&gt;V36,W36-V36,24+W36-V36))+MINUTE(IF(W36&gt;V36,W36-V36,24+W36-V36))/60,0)</f>
        <v>0</v>
      </c>
      <c r="Y36" s="2" t="str">
        <f>IFERROR(VLOOKUP(Y35,Shift_Table,2,0),"")</f>
        <v/>
      </c>
      <c r="Z36" s="3" t="str">
        <f>IFERROR(VLOOKUP(Y35,Shift_Table,3,0),"")</f>
        <v/>
      </c>
      <c r="AA36" s="18">
        <f>IF(Y36&lt;&gt;"",HOUR(IF(Z36&gt;Y36,Z36-Y36,24+Z36-Y36))+MINUTE(IF(Z36&gt;Y36,Z36-Y36,24+Z36-Y36))/60,0)</f>
        <v>0</v>
      </c>
      <c r="AB36" s="33"/>
      <c r="AC36" s="5">
        <f>SUM(I36,L36,O36,R36,U36,X36,AA36)</f>
        <v>0</v>
      </c>
      <c r="AD36" s="6">
        <f>IFERROR(D35*AC36,0)</f>
        <v>0</v>
      </c>
    </row>
    <row r="37" spans="2:30" x14ac:dyDescent="0.2">
      <c r="B37" s="79"/>
      <c r="C37" s="82"/>
      <c r="D37" s="85"/>
      <c r="F37" s="100" t="s">
        <v>15</v>
      </c>
      <c r="G37" s="46"/>
      <c r="H37" s="47"/>
      <c r="I37" s="48">
        <f>IF(G37&lt;&gt;"",HOUR(IF(H37&gt;G37,H37-G37,24+H37-G37))+MINUTE(IF(H37&gt;G37,H37-G37,24+H37-G37))/60,0)</f>
        <v>0</v>
      </c>
      <c r="J37" s="46"/>
      <c r="K37" s="47"/>
      <c r="L37" s="48">
        <f>IF(J37&lt;&gt;"",HOUR(IF(K37&gt;J37,K37-J37,24+K37-J37))+MINUTE(IF(K37&gt;J37,K37-J37,24+K37-J37))/60,0)</f>
        <v>0</v>
      </c>
      <c r="M37" s="46"/>
      <c r="N37" s="47"/>
      <c r="O37" s="48">
        <f>IF(M37&lt;&gt;"",HOUR(IF(N37&gt;M37,N37-M37,24+N37-M37))+MINUTE(IF(N37&gt;M37,N37-M37,24+N37-M37))/60,0)</f>
        <v>0</v>
      </c>
      <c r="P37" s="46"/>
      <c r="Q37" s="47"/>
      <c r="R37" s="48">
        <f>IF(P37&lt;&gt;"",HOUR(IF(Q37&gt;P37,Q37-P37,24+Q37-P37))+MINUTE(IF(Q37&gt;P37,Q37-P37,24+Q37-P37))/60,0)</f>
        <v>0</v>
      </c>
      <c r="S37" s="46"/>
      <c r="T37" s="47"/>
      <c r="U37" s="48">
        <f>IF(S37&lt;&gt;"",HOUR(IF(T37&gt;S37,T37-S37,24+T37-S37))+MINUTE(IF(T37&gt;S37,T37-S37,24+T37-S37))/60,0)</f>
        <v>0</v>
      </c>
      <c r="V37" s="46"/>
      <c r="W37" s="47"/>
      <c r="X37" s="48">
        <f>IF(V37&lt;&gt;"",HOUR(IF(W37&gt;V37,W37-V37,24+W37-V37))+MINUTE(IF(W37&gt;V37,W37-V37,24+W37-V37))/60,0)</f>
        <v>0</v>
      </c>
      <c r="Y37" s="46"/>
      <c r="Z37" s="47"/>
      <c r="AA37" s="20">
        <f>IF(Y37&lt;&gt;"",HOUR(IF(Z37&gt;Y37,Z37-Y37,24+Z37-Y37))+MINUTE(IF(Z37&gt;Y37,Z37-Y37,24+Z37-Y37))/60,0)</f>
        <v>0</v>
      </c>
      <c r="AB37" s="33"/>
      <c r="AC37" s="7">
        <f>SUM(I37,L37,O37,R37,U37,X37,AA37)</f>
        <v>0</v>
      </c>
      <c r="AD37" s="8">
        <f>IFERROR(D35*AC37,0)</f>
        <v>0</v>
      </c>
    </row>
    <row r="38" spans="2:30" x14ac:dyDescent="0.2">
      <c r="B38" s="34"/>
      <c r="C38" s="34"/>
      <c r="D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C38" s="34"/>
      <c r="AD38" s="34"/>
    </row>
  </sheetData>
  <sheetProtection autoFilter="0"/>
  <autoFilter ref="F7:F37" xr:uid="{9922D77B-10B4-3F43-B4C4-BABED13EACD9}"/>
  <mergeCells count="125">
    <mergeCell ref="S7:U7"/>
    <mergeCell ref="V7:X7"/>
    <mergeCell ref="Y7:AA7"/>
    <mergeCell ref="V3:W3"/>
    <mergeCell ref="V4:W4"/>
    <mergeCell ref="S3:T3"/>
    <mergeCell ref="S4:T4"/>
    <mergeCell ref="V2:W2"/>
    <mergeCell ref="Y2:Z2"/>
    <mergeCell ref="Y3:Z3"/>
    <mergeCell ref="Y4:Z4"/>
    <mergeCell ref="P35:Q35"/>
    <mergeCell ref="S35:T35"/>
    <mergeCell ref="V35:W35"/>
    <mergeCell ref="Y35:Z35"/>
    <mergeCell ref="AC35:AD35"/>
    <mergeCell ref="B35:B37"/>
    <mergeCell ref="C35:C37"/>
    <mergeCell ref="D35:D37"/>
    <mergeCell ref="G35:H35"/>
    <mergeCell ref="J35:K35"/>
    <mergeCell ref="M35:N35"/>
    <mergeCell ref="M32:N32"/>
    <mergeCell ref="P32:Q32"/>
    <mergeCell ref="S32:T32"/>
    <mergeCell ref="V32:W32"/>
    <mergeCell ref="Y32:Z32"/>
    <mergeCell ref="AC32:AD32"/>
    <mergeCell ref="P29:Q29"/>
    <mergeCell ref="S29:T29"/>
    <mergeCell ref="V29:W29"/>
    <mergeCell ref="Y29:Z29"/>
    <mergeCell ref="AC29:AD29"/>
    <mergeCell ref="M29:N29"/>
    <mergeCell ref="B32:B34"/>
    <mergeCell ref="C32:C34"/>
    <mergeCell ref="D32:D34"/>
    <mergeCell ref="G32:H32"/>
    <mergeCell ref="J32:K32"/>
    <mergeCell ref="B29:B31"/>
    <mergeCell ref="C29:C31"/>
    <mergeCell ref="D29:D31"/>
    <mergeCell ref="G29:H29"/>
    <mergeCell ref="J29:K29"/>
    <mergeCell ref="Y17:Z17"/>
    <mergeCell ref="AC17:AD17"/>
    <mergeCell ref="B26:B28"/>
    <mergeCell ref="C26:C28"/>
    <mergeCell ref="D26:D28"/>
    <mergeCell ref="G26:H26"/>
    <mergeCell ref="J26:K26"/>
    <mergeCell ref="B23:B25"/>
    <mergeCell ref="C23:C25"/>
    <mergeCell ref="D23:D25"/>
    <mergeCell ref="G23:H23"/>
    <mergeCell ref="J23:K23"/>
    <mergeCell ref="M26:N26"/>
    <mergeCell ref="P26:Q26"/>
    <mergeCell ref="S26:T26"/>
    <mergeCell ref="V26:W26"/>
    <mergeCell ref="Y26:Z26"/>
    <mergeCell ref="AC26:AD26"/>
    <mergeCell ref="P23:Q23"/>
    <mergeCell ref="S23:T23"/>
    <mergeCell ref="V23:W23"/>
    <mergeCell ref="Y23:Z23"/>
    <mergeCell ref="AC23:AD23"/>
    <mergeCell ref="M23:N23"/>
    <mergeCell ref="B20:B22"/>
    <mergeCell ref="C20:C22"/>
    <mergeCell ref="D20:D22"/>
    <mergeCell ref="G20:H20"/>
    <mergeCell ref="J20:K20"/>
    <mergeCell ref="S14:T14"/>
    <mergeCell ref="V14:W14"/>
    <mergeCell ref="Y14:Z14"/>
    <mergeCell ref="AC14:AD14"/>
    <mergeCell ref="B17:B19"/>
    <mergeCell ref="C17:C19"/>
    <mergeCell ref="D17:D19"/>
    <mergeCell ref="G17:H17"/>
    <mergeCell ref="J17:K17"/>
    <mergeCell ref="M17:N17"/>
    <mergeCell ref="M20:N20"/>
    <mergeCell ref="P20:Q20"/>
    <mergeCell ref="S20:T20"/>
    <mergeCell ref="V20:W20"/>
    <mergeCell ref="Y20:Z20"/>
    <mergeCell ref="AC20:AD20"/>
    <mergeCell ref="P17:Q17"/>
    <mergeCell ref="S17:T17"/>
    <mergeCell ref="V17:W17"/>
    <mergeCell ref="Y11:Z11"/>
    <mergeCell ref="AC11:AD11"/>
    <mergeCell ref="B14:B16"/>
    <mergeCell ref="C14:C16"/>
    <mergeCell ref="D14:D16"/>
    <mergeCell ref="G14:H14"/>
    <mergeCell ref="J14:K14"/>
    <mergeCell ref="M14:N14"/>
    <mergeCell ref="P14:Q14"/>
    <mergeCell ref="G7:I7"/>
    <mergeCell ref="J7:L7"/>
    <mergeCell ref="M7:O7"/>
    <mergeCell ref="P7:R7"/>
    <mergeCell ref="Y8:Z8"/>
    <mergeCell ref="AC8:AD8"/>
    <mergeCell ref="B11:B13"/>
    <mergeCell ref="C11:C13"/>
    <mergeCell ref="D11:D13"/>
    <mergeCell ref="G11:H11"/>
    <mergeCell ref="J11:K11"/>
    <mergeCell ref="M11:N11"/>
    <mergeCell ref="P11:Q11"/>
    <mergeCell ref="S11:T11"/>
    <mergeCell ref="B8:B10"/>
    <mergeCell ref="C8:C10"/>
    <mergeCell ref="D8:D10"/>
    <mergeCell ref="G8:H8"/>
    <mergeCell ref="J8:K8"/>
    <mergeCell ref="M8:N8"/>
    <mergeCell ref="P8:Q8"/>
    <mergeCell ref="S8:T8"/>
    <mergeCell ref="V8:W8"/>
    <mergeCell ref="V11:W11"/>
  </mergeCells>
  <dataValidations count="2">
    <dataValidation type="list" allowBlank="1" showInputMessage="1" showErrorMessage="1" sqref="B8:B37" xr:uid="{FBAD133C-0E17-3441-A805-B7804E3236E1}">
      <formula1>Employee</formula1>
    </dataValidation>
    <dataValidation type="list" allowBlank="1" showInputMessage="1" showErrorMessage="1" sqref="G29:AA29 G8:AA8 G11:AA11 G32:AA32 G14:AA14 G17:AA17 G20:AA20 G23:AA23 G26:AA26 G35:AA35" xr:uid="{C41D5A04-7F04-6F47-82CA-F2BE0623D51D}">
      <formula1>Shift</formula1>
    </dataValidation>
  </dataValidations>
  <hyperlinks>
    <hyperlink ref="M4" r:id="rId1" xr:uid="{591CC138-75C4-884D-A41E-86BA848FE03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Set Up</vt:lpstr>
      <vt:lpstr>Staff Roster</vt:lpstr>
      <vt:lpstr>Department</vt:lpstr>
      <vt:lpstr>Employee</vt:lpstr>
      <vt:lpstr>Employee_Table</vt:lpstr>
      <vt:lpstr>Shift</vt:lpstr>
      <vt:lpstr>Shift_Table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Butler</dc:creator>
  <cp:lastModifiedBy>Oliver Butler</cp:lastModifiedBy>
  <dcterms:created xsi:type="dcterms:W3CDTF">2022-06-29T21:54:29Z</dcterms:created>
  <dcterms:modified xsi:type="dcterms:W3CDTF">2022-11-01T03:01:22Z</dcterms:modified>
</cp:coreProperties>
</file>